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uel\Dropbox (UFF)\2020\2020.1\Matemática\Aula 6\"/>
    </mc:Choice>
  </mc:AlternateContent>
  <xr:revisionPtr revIDLastSave="0" documentId="8_{69FC17CA-5E52-4419-8BC8-84038E2C0FEC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Crescimento Irrestrito" sheetId="4" r:id="rId1"/>
    <sheet name="População" sheetId="1" r:id="rId2"/>
    <sheet name="Pop Mathus" sheetId="6" r:id="rId3"/>
    <sheet name="NotasIbg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6" l="1"/>
  <c r="F4" i="6"/>
  <c r="F6" i="6" l="1"/>
  <c r="E6" i="6"/>
  <c r="D6" i="6"/>
  <c r="C6" i="6"/>
  <c r="B8" i="6"/>
  <c r="E4" i="6"/>
  <c r="D4" i="6"/>
  <c r="B4" i="4" l="1"/>
  <c r="B8" i="1" l="1"/>
  <c r="C4" i="4" l="1"/>
  <c r="C18" i="4"/>
  <c r="C3" i="4"/>
  <c r="B16" i="4"/>
  <c r="C16" i="4" s="1"/>
  <c r="B17" i="4"/>
  <c r="C17" i="4" s="1"/>
  <c r="B18" i="4"/>
  <c r="B19" i="4"/>
  <c r="C19" i="4" s="1"/>
  <c r="B20" i="4"/>
  <c r="C20" i="4" s="1"/>
  <c r="B21" i="4"/>
  <c r="C21" i="4" s="1"/>
  <c r="B5" i="4"/>
  <c r="C5" i="4" s="1"/>
  <c r="B6" i="4"/>
  <c r="C6" i="4" s="1"/>
  <c r="B7" i="4"/>
  <c r="C7" i="4" s="1"/>
  <c r="B8" i="4"/>
  <c r="C8" i="4" s="1"/>
  <c r="B9" i="4"/>
  <c r="C9" i="4" s="1"/>
  <c r="B10" i="4"/>
  <c r="C10" i="4" s="1"/>
  <c r="B11" i="4"/>
  <c r="C11" i="4" s="1"/>
  <c r="B12" i="4"/>
  <c r="C12" i="4" s="1"/>
  <c r="B13" i="4"/>
  <c r="C13" i="4" s="1"/>
  <c r="B14" i="4"/>
  <c r="C14" i="4" s="1"/>
  <c r="B15" i="4"/>
  <c r="C15" i="4" s="1"/>
  <c r="F4" i="1"/>
  <c r="G4" i="1"/>
  <c r="H4" i="1"/>
  <c r="I4" i="1"/>
  <c r="J4" i="1"/>
  <c r="K4" i="1"/>
  <c r="L4" i="1"/>
  <c r="E4" i="1"/>
  <c r="D4" i="1"/>
  <c r="B10" i="1" s="1"/>
  <c r="L6" i="1" l="1"/>
  <c r="H6" i="1"/>
  <c r="D6" i="1"/>
  <c r="K6" i="1"/>
  <c r="G6" i="1"/>
  <c r="C6" i="1"/>
  <c r="J6" i="1"/>
  <c r="F6" i="1"/>
  <c r="I6" i="1"/>
  <c r="E6" i="1"/>
  <c r="B9" i="1"/>
  <c r="H7" i="1" s="1"/>
  <c r="I7" i="1" l="1"/>
  <c r="L7" i="1"/>
  <c r="C7" i="1"/>
  <c r="E7" i="1"/>
  <c r="G7" i="1"/>
  <c r="K7" i="1"/>
  <c r="F7" i="1"/>
  <c r="D7" i="1"/>
  <c r="J7" i="1"/>
</calcChain>
</file>

<file path=xl/sharedStrings.xml><?xml version="1.0" encoding="utf-8"?>
<sst xmlns="http://schemas.openxmlformats.org/spreadsheetml/2006/main" count="30" uniqueCount="24">
  <si>
    <t>Ano</t>
  </si>
  <si>
    <t>Notas</t>
  </si>
  <si>
    <t>1 - Até 1960, população presente. A partir daí, população residente;</t>
  </si>
  <si>
    <t>2 - Para 1872, os resultados não incluem 181 583 habitantes, estimados para 32 paróquias, nas quais não foi feito o recenseamento na data determinada;</t>
  </si>
  <si>
    <t>3 - Para 1940, exclusive 16 713 pessoas recenseadas cujas declarações não foram apuradas por extravio do material de coleta;</t>
  </si>
  <si>
    <t>4 - Para 1950, exclusive 31 960 pessoas recenseadas cujas declarações não foram apuradas por extravio do material de coleta;</t>
  </si>
  <si>
    <t>5 - Idades em anos completos; no censo de 1872, o grupo de 5 a 9 anos inclui as pessoas de 10 anos e, nos grupos subsequentes, as idades extremas excedem de uma unidade às especificadas para cada grupo;</t>
  </si>
  <si>
    <t>6 - Para 1900, o grupo de idade de 15 a 19 anos, incluiu as pessoas de 20 anos, e o grupo de idade de 20 a 24 anos, excluiu estas pessoas;</t>
  </si>
  <si>
    <t>7 - Para 1991 e 2000, dados do Universo.</t>
  </si>
  <si>
    <t>8 - Para 2010, dados da Amostra;</t>
  </si>
  <si>
    <t>p1</t>
  </si>
  <si>
    <t xml:space="preserve">A </t>
  </si>
  <si>
    <t xml:space="preserve">t </t>
  </si>
  <si>
    <t>Tabela 1209 - População, Brasil, Censo Demográfico (pesoas)</t>
  </si>
  <si>
    <t>Censo Demográfico</t>
  </si>
  <si>
    <t>Maltusiano</t>
  </si>
  <si>
    <t>Logistico</t>
  </si>
  <si>
    <t>k</t>
  </si>
  <si>
    <t>Q(t)</t>
  </si>
  <si>
    <t>Crescimento irrestrito</t>
  </si>
  <si>
    <t>t</t>
  </si>
  <si>
    <t>k=</t>
  </si>
  <si>
    <t>Q'(t)</t>
  </si>
  <si>
    <t>p(0)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</si>
</sst>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64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indexed="6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left" vertical="center"/>
    </xf>
    <xf numFmtId="11" fontId="0" fillId="0" borderId="0" xfId="0" applyNumberFormat="1"/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0" fillId="4" borderId="0" xfId="0" applyFill="1"/>
    <xf numFmtId="3" fontId="0" fillId="0" borderId="0" xfId="0" applyNumberFormat="1"/>
    <xf numFmtId="0" fontId="2" fillId="3" borderId="5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Modelo de Crescimento Irrestrito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'Crescimento Irrestrito'!$B$2</c:f>
              <c:strCache>
                <c:ptCount val="1"/>
                <c:pt idx="0">
                  <c:v>Q(t)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'Crescimento Irrestrito'!$A$3:$A$21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cat>
          <c:val>
            <c:numRef>
              <c:f>'Crescimento Irrestrito'!$B$3:$B$21</c:f>
              <c:numCache>
                <c:formatCode>General</c:formatCode>
                <c:ptCount val="19"/>
                <c:pt idx="0">
                  <c:v>2</c:v>
                </c:pt>
                <c:pt idx="1">
                  <c:v>2.4428055163203397</c:v>
                </c:pt>
                <c:pt idx="2">
                  <c:v>2.9836493952825407</c:v>
                </c:pt>
                <c:pt idx="3">
                  <c:v>3.6442376007810182</c:v>
                </c:pt>
                <c:pt idx="4">
                  <c:v>4.4510818569849357</c:v>
                </c:pt>
                <c:pt idx="5">
                  <c:v>5.4365636569180902</c:v>
                </c:pt>
                <c:pt idx="6">
                  <c:v>6.6402338454730963</c:v>
                </c:pt>
                <c:pt idx="7">
                  <c:v>8.1103999336893509</c:v>
                </c:pt>
                <c:pt idx="8">
                  <c:v>9.9060648487902299</c:v>
                </c:pt>
                <c:pt idx="9">
                  <c:v>12.099294928825893</c:v>
                </c:pt>
                <c:pt idx="10">
                  <c:v>14.778112197861301</c:v>
                </c:pt>
                <c:pt idx="11">
                  <c:v>18.050026998868244</c:v>
                </c:pt>
                <c:pt idx="12">
                  <c:v>22.04635276128321</c:v>
                </c:pt>
                <c:pt idx="13">
                  <c:v>26.927476070003383</c:v>
                </c:pt>
                <c:pt idx="14">
                  <c:v>32.88929354219411</c:v>
                </c:pt>
                <c:pt idx="15">
                  <c:v>40.171073846375336</c:v>
                </c:pt>
                <c:pt idx="16">
                  <c:v>49.065060394218705</c:v>
                </c:pt>
                <c:pt idx="17">
                  <c:v>59.92820009479405</c:v>
                </c:pt>
                <c:pt idx="18">
                  <c:v>73.196468887355977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D-44BC-88F4-E9F179F9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069984"/>
        <c:axId val="1243067072"/>
      </c:lineChart>
      <c:catAx>
        <c:axId val="124306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3067072"/>
        <c:crosses val="autoZero"/>
        <c:auto val="1"/>
        <c:lblAlgn val="ctr"/>
        <c:lblOffset val="100"/>
        <c:noMultiLvlLbl val="0"/>
      </c:catAx>
      <c:valAx>
        <c:axId val="124306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306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Taxa de Crescimento - Q'(t)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'Crescimento Irrestrito'!$C$2</c:f>
              <c:strCache>
                <c:ptCount val="1"/>
                <c:pt idx="0">
                  <c:v>Q'(t)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'Crescimento Irrestrito'!$A$3:$A$21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cat>
          <c:val>
            <c:numRef>
              <c:f>'Crescimento Irrestrito'!$C$3:$C$21</c:f>
              <c:numCache>
                <c:formatCode>General</c:formatCode>
                <c:ptCount val="19"/>
                <c:pt idx="0">
                  <c:v>0.4</c:v>
                </c:pt>
                <c:pt idx="1">
                  <c:v>0.59672987905650821</c:v>
                </c:pt>
                <c:pt idx="2">
                  <c:v>0.89021637139698717</c:v>
                </c:pt>
                <c:pt idx="3">
                  <c:v>1.3280467690946192</c:v>
                </c:pt>
                <c:pt idx="4">
                  <c:v>1.9812129697580465</c:v>
                </c:pt>
                <c:pt idx="5">
                  <c:v>2.9556224395722603</c:v>
                </c:pt>
                <c:pt idx="6">
                  <c:v>4.4092705522566424</c:v>
                </c:pt>
                <c:pt idx="7">
                  <c:v>6.5778587084388231</c:v>
                </c:pt>
                <c:pt idx="8">
                  <c:v>9.8130120788437409</c:v>
                </c:pt>
                <c:pt idx="9">
                  <c:v>14.639293777471199</c:v>
                </c:pt>
                <c:pt idx="10">
                  <c:v>21.839260013257697</c:v>
                </c:pt>
                <c:pt idx="11">
                  <c:v>32.580347465987259</c:v>
                </c:pt>
                <c:pt idx="12">
                  <c:v>48.604167007493984</c:v>
                </c:pt>
                <c:pt idx="13">
                  <c:v>72.508896750060487</c:v>
                </c:pt>
                <c:pt idx="14">
                  <c:v>108.17056297046112</c:v>
                </c:pt>
                <c:pt idx="15">
                  <c:v>161.37151739709404</c:v>
                </c:pt>
                <c:pt idx="16">
                  <c:v>240.73801514883289</c:v>
                </c:pt>
                <c:pt idx="17">
                  <c:v>359.13891666016741</c:v>
                </c:pt>
                <c:pt idx="18">
                  <c:v>535.77230575776719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8-41DB-A555-51E0A6BFA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6518960"/>
        <c:axId val="1246533104"/>
      </c:lineChart>
      <c:catAx>
        <c:axId val="124651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6533104"/>
        <c:crosses val="autoZero"/>
        <c:auto val="1"/>
        <c:lblAlgn val="ctr"/>
        <c:lblOffset val="100"/>
        <c:noMultiLvlLbl val="0"/>
      </c:catAx>
      <c:valAx>
        <c:axId val="124653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651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População!$A$5</c:f>
              <c:strCache>
                <c:ptCount val="1"/>
                <c:pt idx="0">
                  <c:v>Censo Demográfico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População!$C$3:$L$3</c:f>
              <c:numCache>
                <c:formatCode>General</c:formatCode>
                <c:ptCount val="10"/>
                <c:pt idx="0">
                  <c:v>1900</c:v>
                </c:pt>
                <c:pt idx="1">
                  <c:v>1920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População!$C$5:$L$5</c:f>
              <c:numCache>
                <c:formatCode>#,##0</c:formatCode>
                <c:ptCount val="10"/>
                <c:pt idx="0">
                  <c:v>17438434</c:v>
                </c:pt>
                <c:pt idx="1">
                  <c:v>30635605</c:v>
                </c:pt>
                <c:pt idx="2">
                  <c:v>41236315</c:v>
                </c:pt>
                <c:pt idx="3">
                  <c:v>51944397</c:v>
                </c:pt>
                <c:pt idx="4">
                  <c:v>70191370</c:v>
                </c:pt>
                <c:pt idx="5">
                  <c:v>93139037</c:v>
                </c:pt>
                <c:pt idx="6">
                  <c:v>119002706</c:v>
                </c:pt>
                <c:pt idx="7">
                  <c:v>146825475</c:v>
                </c:pt>
                <c:pt idx="8">
                  <c:v>169799170</c:v>
                </c:pt>
                <c:pt idx="9">
                  <c:v>190755798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7-4879-B21B-13B8B710143E}"/>
            </c:ext>
          </c:extLst>
        </c:ser>
        <c:ser>
          <c:idx val="1"/>
          <c:order val="1"/>
          <c:tx>
            <c:strRef>
              <c:f>População!$A$6</c:f>
              <c:strCache>
                <c:ptCount val="1"/>
                <c:pt idx="0">
                  <c:v>Maltusiano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População!$C$3:$L$3</c:f>
              <c:numCache>
                <c:formatCode>General</c:formatCode>
                <c:ptCount val="10"/>
                <c:pt idx="0">
                  <c:v>1900</c:v>
                </c:pt>
                <c:pt idx="1">
                  <c:v>1920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População!$C$6:$L$6</c:f>
              <c:numCache>
                <c:formatCode>#,##0</c:formatCode>
                <c:ptCount val="10"/>
                <c:pt idx="0">
                  <c:v>17438434</c:v>
                </c:pt>
                <c:pt idx="1">
                  <c:v>30635605</c:v>
                </c:pt>
                <c:pt idx="2">
                  <c:v>53820216.523801669</c:v>
                </c:pt>
                <c:pt idx="3">
                  <c:v>71335371.992790222</c:v>
                </c:pt>
                <c:pt idx="4">
                  <c:v>94550628.481758252</c:v>
                </c:pt>
                <c:pt idx="5">
                  <c:v>125321016.72083536</c:v>
                </c:pt>
                <c:pt idx="6">
                  <c:v>166105265.33912936</c:v>
                </c:pt>
                <c:pt idx="7">
                  <c:v>226453395.98276761</c:v>
                </c:pt>
                <c:pt idx="8">
                  <c:v>291811483.6085487</c:v>
                </c:pt>
                <c:pt idx="9">
                  <c:v>386778093.42847699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7-4879-B21B-13B8B710143E}"/>
            </c:ext>
          </c:extLst>
        </c:ser>
        <c:ser>
          <c:idx val="2"/>
          <c:order val="2"/>
          <c:tx>
            <c:strRef>
              <c:f>População!$A$7</c:f>
              <c:strCache>
                <c:ptCount val="1"/>
                <c:pt idx="0">
                  <c:v>Logistico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População!$C$3:$L$3</c:f>
              <c:numCache>
                <c:formatCode>General</c:formatCode>
                <c:ptCount val="10"/>
                <c:pt idx="0">
                  <c:v>1900</c:v>
                </c:pt>
                <c:pt idx="1">
                  <c:v>1920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População!$C$7:$L$7</c:f>
              <c:numCache>
                <c:formatCode>#,##0</c:formatCode>
                <c:ptCount val="10"/>
                <c:pt idx="0">
                  <c:v>17438434</c:v>
                </c:pt>
                <c:pt idx="1">
                  <c:v>30635605</c:v>
                </c:pt>
                <c:pt idx="2">
                  <c:v>41236315</c:v>
                </c:pt>
                <c:pt idx="3">
                  <c:v>44544176.152784012</c:v>
                </c:pt>
                <c:pt idx="4">
                  <c:v>46728885.770253442</c:v>
                </c:pt>
                <c:pt idx="5">
                  <c:v>48103954.614823557</c:v>
                </c:pt>
                <c:pt idx="6">
                  <c:v>48943363.771588042</c:v>
                </c:pt>
                <c:pt idx="7">
                  <c:v>49483578.295142412</c:v>
                </c:pt>
                <c:pt idx="8">
                  <c:v>49744137.081598535</c:v>
                </c:pt>
                <c:pt idx="9">
                  <c:v>49919417.391212583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7-4879-B21B-13B8B710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6689856"/>
        <c:axId val="1186687360"/>
      </c:lineChart>
      <c:catAx>
        <c:axId val="118668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6687360"/>
        <c:crosses val="autoZero"/>
        <c:auto val="1"/>
        <c:lblAlgn val="ctr"/>
        <c:lblOffset val="100"/>
        <c:noMultiLvlLbl val="0"/>
      </c:catAx>
      <c:valAx>
        <c:axId val="11866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6689856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 pessoas, em Milhões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Modelo Logistico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População!$A$7</c:f>
              <c:strCache>
                <c:ptCount val="1"/>
                <c:pt idx="0">
                  <c:v>Logistico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População!$C$3:$L$3</c:f>
              <c:numCache>
                <c:formatCode>General</c:formatCode>
                <c:ptCount val="10"/>
                <c:pt idx="0">
                  <c:v>1900</c:v>
                </c:pt>
                <c:pt idx="1">
                  <c:v>1920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2000</c:v>
                </c:pt>
                <c:pt idx="9">
                  <c:v>2010</c:v>
                </c:pt>
              </c:numCache>
            </c:numRef>
          </c:cat>
          <c:val>
            <c:numRef>
              <c:f>População!$C$7:$L$7</c:f>
              <c:numCache>
                <c:formatCode>#,##0</c:formatCode>
                <c:ptCount val="10"/>
                <c:pt idx="0">
                  <c:v>17438434</c:v>
                </c:pt>
                <c:pt idx="1">
                  <c:v>30635605</c:v>
                </c:pt>
                <c:pt idx="2">
                  <c:v>41236315</c:v>
                </c:pt>
                <c:pt idx="3">
                  <c:v>44544176.152784012</c:v>
                </c:pt>
                <c:pt idx="4">
                  <c:v>46728885.770253442</c:v>
                </c:pt>
                <c:pt idx="5">
                  <c:v>48103954.614823557</c:v>
                </c:pt>
                <c:pt idx="6">
                  <c:v>48943363.771588042</c:v>
                </c:pt>
                <c:pt idx="7">
                  <c:v>49483578.295142412</c:v>
                </c:pt>
                <c:pt idx="8">
                  <c:v>49744137.081598535</c:v>
                </c:pt>
                <c:pt idx="9">
                  <c:v>49919417.391212583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E-43F1-9A2B-AD4E1D20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063583"/>
        <c:axId val="1566674607"/>
      </c:lineChart>
      <c:catAx>
        <c:axId val="156006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6674607"/>
        <c:crosses val="autoZero"/>
        <c:auto val="1"/>
        <c:lblAlgn val="ctr"/>
        <c:lblOffset val="100"/>
        <c:noMultiLvlLbl val="0"/>
      </c:catAx>
      <c:valAx>
        <c:axId val="1566674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0063583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'Pop Mathus'!$A$5</c:f>
              <c:strCache>
                <c:ptCount val="1"/>
                <c:pt idx="0">
                  <c:v>Censo Demográfico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'Pop Mathus'!$C$3:$E$3</c:f>
              <c:numCache>
                <c:formatCode>General</c:formatCode>
                <c:ptCount val="3"/>
                <c:pt idx="0">
                  <c:v>1991</c:v>
                </c:pt>
                <c:pt idx="1">
                  <c:v>2000</c:v>
                </c:pt>
                <c:pt idx="2">
                  <c:v>2010</c:v>
                </c:pt>
              </c:numCache>
            </c:numRef>
          </c:cat>
          <c:val>
            <c:numRef>
              <c:f>'Pop Mathus'!$C$5:$E$5</c:f>
              <c:numCache>
                <c:formatCode>#,##0</c:formatCode>
                <c:ptCount val="3"/>
                <c:pt idx="0">
                  <c:v>146825475</c:v>
                </c:pt>
                <c:pt idx="1">
                  <c:v>169799170</c:v>
                </c:pt>
                <c:pt idx="2">
                  <c:v>190755798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7-4C0A-876C-DBEBD3055AB8}"/>
            </c:ext>
          </c:extLst>
        </c:ser>
        <c:ser>
          <c:idx val="1"/>
          <c:order val="1"/>
          <c:tx>
            <c:strRef>
              <c:f>'Pop Mathus'!$A$6</c:f>
              <c:strCache>
                <c:ptCount val="1"/>
                <c:pt idx="0">
                  <c:v>Maltusiano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'Pop Mathus'!$C$3:$E$3</c:f>
              <c:numCache>
                <c:formatCode>General</c:formatCode>
                <c:ptCount val="3"/>
                <c:pt idx="0">
                  <c:v>1991</c:v>
                </c:pt>
                <c:pt idx="1">
                  <c:v>2000</c:v>
                </c:pt>
                <c:pt idx="2">
                  <c:v>2010</c:v>
                </c:pt>
              </c:numCache>
            </c:numRef>
          </c:cat>
          <c:val>
            <c:numRef>
              <c:f>'Pop Mathus'!$C$6:$E$6</c:f>
              <c:numCache>
                <c:formatCode>#,##0</c:formatCode>
                <c:ptCount val="3"/>
                <c:pt idx="0">
                  <c:v>146825475</c:v>
                </c:pt>
                <c:pt idx="1">
                  <c:v>169799170</c:v>
                </c:pt>
                <c:pt idx="2">
                  <c:v>199565110.51019102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7-4C0A-876C-DBEBD3055AB8}"/>
            </c:ext>
          </c:extLst>
        </c:ser>
        <c:ser>
          <c:idx val="2"/>
          <c:order val="2"/>
          <c:tx>
            <c:strRef>
              <c:f>'Pop Mathus'!#REF!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'Pop Mathus'!$C$3:$E$3</c:f>
              <c:numCache>
                <c:formatCode>General</c:formatCode>
                <c:ptCount val="3"/>
                <c:pt idx="0">
                  <c:v>1991</c:v>
                </c:pt>
                <c:pt idx="1">
                  <c:v>2000</c:v>
                </c:pt>
                <c:pt idx="2">
                  <c:v>2010</c:v>
                </c:pt>
              </c:numCache>
            </c:numRef>
          </c:cat>
          <c:val>
            <c:numRef>
              <c:f>'Pop Mathus'!#REF!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7-4C0A-876C-DBEBD3055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6689856"/>
        <c:axId val="1186687360"/>
      </c:lineChart>
      <c:catAx>
        <c:axId val="118668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6687360"/>
        <c:crosses val="autoZero"/>
        <c:auto val="1"/>
        <c:lblAlgn val="ctr"/>
        <c:lblOffset val="100"/>
        <c:noMultiLvlLbl val="0"/>
      </c:catAx>
      <c:valAx>
        <c:axId val="11866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6689856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 pessoas, em Milhões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'Pop Mathus'!$A$5:$B$5</c:f>
              <c:strCache>
                <c:ptCount val="2"/>
                <c:pt idx="0">
                  <c:v>Censo Demográfico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'Pop Mathus'!$C$3:$F$3</c:f>
              <c:numCache>
                <c:formatCode>General</c:formatCode>
                <c:ptCount val="4"/>
                <c:pt idx="0">
                  <c:v>1991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</c:numCache>
            </c:numRef>
          </c:cat>
          <c:val>
            <c:numRef>
              <c:f>'Pop Mathus'!$C$5:$F$5</c:f>
              <c:numCache>
                <c:formatCode>#,##0</c:formatCode>
                <c:ptCount val="4"/>
                <c:pt idx="0">
                  <c:v>146825475</c:v>
                </c:pt>
                <c:pt idx="1">
                  <c:v>169799170</c:v>
                </c:pt>
                <c:pt idx="2">
                  <c:v>190755798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0-4D7A-89CE-BCF2A5C6069B}"/>
            </c:ext>
          </c:extLst>
        </c:ser>
        <c:ser>
          <c:idx val="1"/>
          <c:order val="1"/>
          <c:tx>
            <c:strRef>
              <c:f>'Pop Mathus'!$A$6:$B$6</c:f>
              <c:strCache>
                <c:ptCount val="2"/>
                <c:pt idx="0">
                  <c:v>Maltusiano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'Pop Mathus'!$C$3:$F$3</c:f>
              <c:numCache>
                <c:formatCode>General</c:formatCode>
                <c:ptCount val="4"/>
                <c:pt idx="0">
                  <c:v>1991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</c:numCache>
            </c:numRef>
          </c:cat>
          <c:val>
            <c:numRef>
              <c:f>'Pop Mathus'!$C$6:$F$6</c:f>
              <c:numCache>
                <c:formatCode>#,##0</c:formatCode>
                <c:ptCount val="4"/>
                <c:pt idx="0">
                  <c:v>146825475</c:v>
                </c:pt>
                <c:pt idx="1">
                  <c:v>169799170</c:v>
                </c:pt>
                <c:pt idx="2">
                  <c:v>199565110.51019102</c:v>
                </c:pt>
                <c:pt idx="3">
                  <c:v>234549045.98735523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0-4D7A-89CE-BCF2A5C60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1426592"/>
        <c:axId val="1249146880"/>
      </c:lineChart>
      <c:catAx>
        <c:axId val="15314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9146880"/>
        <c:crosses val="autoZero"/>
        <c:auto val="1"/>
        <c:lblAlgn val="ctr"/>
        <c:lblOffset val="100"/>
        <c:noMultiLvlLbl val="0"/>
      </c:catAx>
      <c:valAx>
        <c:axId val="12491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42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1</xdr:row>
      <xdr:rowOff>66674</xdr:rowOff>
    </xdr:from>
    <xdr:ext cx="1847850" cy="655949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48525" y="257174"/>
          <a:ext cx="1847850" cy="65594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/>
            <a:t>A taxa de crescimento Q'(t)</a:t>
          </a:r>
          <a:r>
            <a:rPr lang="pt-BR" sz="1200" baseline="0"/>
            <a:t> é proporcional ao valor de Q(t)</a:t>
          </a:r>
          <a:endParaRPr lang="pt-BR" sz="1200"/>
        </a:p>
      </xdr:txBody>
    </xdr:sp>
    <xdr:clientData/>
  </xdr:oneCellAnchor>
  <xdr:twoCellAnchor>
    <xdr:from>
      <xdr:col>3</xdr:col>
      <xdr:colOff>42862</xdr:colOff>
      <xdr:row>5</xdr:row>
      <xdr:rowOff>9525</xdr:rowOff>
    </xdr:from>
    <xdr:to>
      <xdr:col>8</xdr:col>
      <xdr:colOff>600075</xdr:colOff>
      <xdr:row>19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576264</xdr:colOff>
      <xdr:row>5</xdr:row>
      <xdr:rowOff>39687</xdr:rowOff>
    </xdr:from>
    <xdr:to>
      <xdr:col>14</xdr:col>
      <xdr:colOff>512764</xdr:colOff>
      <xdr:row>19</xdr:row>
      <xdr:rowOff>134938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504825</xdr:colOff>
      <xdr:row>7</xdr:row>
      <xdr:rowOff>66675</xdr:rowOff>
    </xdr:from>
    <xdr:ext cx="1408847" cy="3524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2943225" y="1400175"/>
              <a:ext cx="1408847" cy="35246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0" i="1">
                        <a:latin typeface="Cambria Math" panose="02040503050406030204" pitchFamily="18" charset="0"/>
                      </a:rPr>
                      <m:t>𝑄</m:t>
                    </m:r>
                    <m:d>
                      <m:dPr>
                        <m:ctrlPr>
                          <a:rPr lang="pt-BR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pt-BR" sz="16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pt-BR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sSup>
                      <m:sSupPr>
                        <m:ctrlPr>
                          <a:rPr lang="pt-BR" sz="16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𝑘𝑡</m:t>
                        </m:r>
                      </m:sup>
                    </m:sSup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2943225" y="1400175"/>
              <a:ext cx="1408847" cy="35246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pt-BR" sz="1600" b="0" i="0">
                  <a:latin typeface="Cambria Math" panose="02040503050406030204" pitchFamily="18" charset="0"/>
                </a:rPr>
                <a:t>𝑄(𝑡)=𝑄_0 𝑒^𝑘𝑡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10</xdr:col>
      <xdr:colOff>457200</xdr:colOff>
      <xdr:row>7</xdr:row>
      <xdr:rowOff>0</xdr:rowOff>
    </xdr:from>
    <xdr:ext cx="1575110" cy="3524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6553200" y="1333500"/>
              <a:ext cx="1575110" cy="35246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600" b="0" i="1">
                        <a:latin typeface="Cambria Math" panose="02040503050406030204" pitchFamily="18" charset="0"/>
                      </a:rPr>
                      <m:t>′</m:t>
                    </m:r>
                    <m:d>
                      <m:dPr>
                        <m:ctrlPr>
                          <a:rPr lang="pt-BR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pt-BR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600" b="0" i="1">
                        <a:latin typeface="Cambria Math" panose="02040503050406030204" pitchFamily="18" charset="0"/>
                      </a:rPr>
                      <m:t>𝑘</m:t>
                    </m:r>
                    <m:sSub>
                      <m:sSubPr>
                        <m:ctrlPr>
                          <a:rPr lang="pt-BR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sSup>
                      <m:sSupPr>
                        <m:ctrlPr>
                          <a:rPr lang="pt-BR" sz="16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pt-BR" sz="1600" b="0" i="1">
                            <a:latin typeface="Cambria Math" panose="02040503050406030204" pitchFamily="18" charset="0"/>
                          </a:rPr>
                          <m:t>𝑘𝑡</m:t>
                        </m:r>
                      </m:sup>
                    </m:sSup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6553200" y="1333500"/>
              <a:ext cx="1575110" cy="35246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pt-BR" sz="1600" b="0" i="0">
                  <a:latin typeface="Cambria Math" panose="02040503050406030204" pitchFamily="18" charset="0"/>
                </a:rPr>
                <a:t>𝑄′(𝑡)=𝑘𝑄_0 𝑒^𝑘𝑡</a:t>
              </a:r>
              <a:endParaRPr lang="pt-B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</xdr:colOff>
      <xdr:row>7</xdr:row>
      <xdr:rowOff>38099</xdr:rowOff>
    </xdr:from>
    <xdr:to>
      <xdr:col>13</xdr:col>
      <xdr:colOff>561975</xdr:colOff>
      <xdr:row>27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47626</xdr:colOff>
      <xdr:row>10</xdr:row>
      <xdr:rowOff>28575</xdr:rowOff>
    </xdr:from>
    <xdr:ext cx="1266824" cy="7582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47626" y="1933575"/>
              <a:ext cx="1266824" cy="75822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pt-BR" sz="1400" b="0"/>
                <a:t>Modelo Maltusiano</a:t>
              </a: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pt-BR" sz="1400" b="0" i="1">
                        <a:latin typeface="Cambria Math" panose="02040503050406030204" pitchFamily="18" charset="0"/>
                      </a:rPr>
                      <m:t>𝑝</m:t>
                    </m:r>
                    <m:d>
                      <m:d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pt-BR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𝑜</m:t>
                        </m:r>
                      </m:sub>
                    </m:sSub>
                    <m:sSup>
                      <m:sSup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𝑘𝑡</m:t>
                        </m:r>
                      </m:sup>
                    </m:sSup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>
              <a:off x="47626" y="1933575"/>
              <a:ext cx="1266824" cy="75822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pt-BR" sz="1400" b="0"/>
                <a:t>Modelo Maltusiano</a:t>
              </a:r>
            </a:p>
            <a:p>
              <a:pPr algn="l"/>
              <a:r>
                <a:rPr lang="pt-BR" sz="1400" b="0" i="0">
                  <a:latin typeface="Cambria Math" panose="02040503050406030204" pitchFamily="18" charset="0"/>
                </a:rPr>
                <a:t>𝑝(𝑡)=𝑝_𝑜 𝑒^𝑘𝑡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0</xdr:col>
      <xdr:colOff>19050</xdr:colOff>
      <xdr:row>14</xdr:row>
      <xdr:rowOff>123825</xdr:rowOff>
    </xdr:from>
    <xdr:ext cx="2438400" cy="718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19050" y="2790825"/>
              <a:ext cx="2438400" cy="71865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pt-BR" sz="1400" b="0"/>
                <a:t>Modelo Logistico</a:t>
              </a: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pt-BR" sz="1400" b="0" i="1">
                        <a:latin typeface="Cambria Math" panose="02040503050406030204" pitchFamily="18" charset="0"/>
                      </a:rPr>
                      <m:t>𝑝</m:t>
                    </m:r>
                    <m:d>
                      <m:d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pt-BR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sSub>
                          <m:sSubPr>
                            <m:ctrlPr>
                              <a:rPr lang="pt-BR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+(</m:t>
                        </m:r>
                        <m:sSub>
                          <m:sSubPr>
                            <m:ctrlPr>
                              <a:rPr lang="pt-BR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pt-BR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)</m:t>
                        </m:r>
                        <m:sSup>
                          <m:sSupPr>
                            <m:ctrlPr>
                              <a:rPr lang="pt-BR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  <m:sSub>
                              <m:sSubPr>
                                <m:ctrlPr>
                                  <a:rPr lang="pt-BR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sz="1400" b="0" i="1">
                                    <a:latin typeface="Cambria Math" panose="02040503050406030204" pitchFamily="18" charset="0"/>
                                  </a:rPr>
                                  <m:t>𝑝</m:t>
                                </m:r>
                              </m:e>
                              <m:sub>
                                <m:r>
                                  <a:rPr lang="pt-BR" sz="14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pt-BR" sz="1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19050" y="2790825"/>
              <a:ext cx="2438400" cy="71865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pt-BR" sz="1400" b="0"/>
                <a:t>Modelo Logistico</a:t>
              </a:r>
            </a:p>
            <a:p>
              <a:pPr algn="l"/>
              <a:r>
                <a:rPr lang="pt-BR" sz="1400" b="0" i="0">
                  <a:latin typeface="Cambria Math" panose="02040503050406030204" pitchFamily="18" charset="0"/>
                </a:rPr>
                <a:t>𝑝(𝑡)=(𝑝_0 𝑝_1)/(𝑝_0+(𝑝_1−𝑝_0)𝑒^(−𝐴𝑝_1 𝑡) )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2</xdr:col>
      <xdr:colOff>47626</xdr:colOff>
      <xdr:row>7</xdr:row>
      <xdr:rowOff>9524</xdr:rowOff>
    </xdr:from>
    <xdr:ext cx="2505074" cy="4367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1552576" y="1343024"/>
              <a:ext cx="2505074" cy="43678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/>
                <a:t>Observe que,  para A&gt;0 e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100" b="0" i="1">
                          <a:latin typeface="Cambria Math" panose="02040503050406030204" pitchFamily="18" charset="0"/>
                        </a:rPr>
                        <m:t>𝑝</m:t>
                      </m:r>
                    </m:e>
                    <m:sub>
                      <m:r>
                        <a:rPr lang="pt-BR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pt-BR" sz="1100" b="0" i="1">
                      <a:latin typeface="Cambria Math" panose="02040503050406030204" pitchFamily="18" charset="0"/>
                    </a:rPr>
                    <m:t>&gt;0</m:t>
                  </m:r>
                </m:oMath>
              </a14:m>
              <a:r>
                <a:rPr lang="pt-BR" sz="1100"/>
                <a:t>, a</a:t>
              </a:r>
              <a:r>
                <a:rPr lang="pt-BR" sz="1100" baseline="0"/>
                <a:t> população limite quanto </a:t>
              </a:r>
              <a14:m>
                <m:oMath xmlns:m="http://schemas.openxmlformats.org/officeDocument/2006/math">
                  <m:r>
                    <a:rPr lang="pt-BR" sz="1100" b="0" i="1" baseline="0">
                      <a:latin typeface="Cambria Math" panose="02040503050406030204" pitchFamily="18" charset="0"/>
                    </a:rPr>
                    <m:t>𝑡</m:t>
                  </m:r>
                  <m:r>
                    <a:rPr lang="pt-BR" sz="11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→</m:t>
                  </m:r>
                  <m:r>
                    <a:rPr lang="pt-BR" sz="11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∞</m:t>
                  </m:r>
                </m:oMath>
              </a14:m>
              <a:r>
                <a:rPr lang="pt-BR" sz="1100"/>
                <a:t> é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100" b="0" i="1">
                          <a:latin typeface="Cambria Math" panose="02040503050406030204" pitchFamily="18" charset="0"/>
                        </a:rPr>
                        <m:t>𝑝</m:t>
                      </m:r>
                    </m:e>
                    <m:sub>
                      <m:r>
                        <a:rPr lang="pt-B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endParaRPr lang="pt-BR" sz="1100"/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1552576" y="1343024"/>
              <a:ext cx="2505074" cy="43678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/>
                <a:t>Observe que,  para A&gt;0 e </a:t>
              </a:r>
              <a:r>
                <a:rPr lang="pt-BR" sz="1100" b="0" i="0">
                  <a:latin typeface="Cambria Math" panose="02040503050406030204" pitchFamily="18" charset="0"/>
                </a:rPr>
                <a:t>𝑝_0&gt;0</a:t>
              </a:r>
              <a:r>
                <a:rPr lang="pt-BR" sz="1100"/>
                <a:t>, a</a:t>
              </a:r>
              <a:r>
                <a:rPr lang="pt-BR" sz="1100" baseline="0"/>
                <a:t> população limite quanto </a:t>
              </a:r>
              <a:r>
                <a:rPr lang="pt-BR" sz="1100" b="0" i="0" baseline="0">
                  <a:latin typeface="Cambria Math" panose="02040503050406030204" pitchFamily="18" charset="0"/>
                </a:rPr>
                <a:t>𝑡</a:t>
              </a:r>
              <a:r>
                <a:rPr lang="pt-BR" sz="11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→</a:t>
              </a:r>
              <a:r>
                <a:rPr lang="pt-BR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∞</a:t>
              </a:r>
              <a:r>
                <a:rPr lang="pt-BR" sz="1100"/>
                <a:t> é </a:t>
              </a:r>
              <a:r>
                <a:rPr lang="pt-BR" sz="1100" b="0" i="0">
                  <a:latin typeface="Cambria Math" panose="02040503050406030204" pitchFamily="18" charset="0"/>
                </a:rPr>
                <a:t>𝑝_1</a:t>
              </a:r>
              <a:endParaRPr lang="pt-BR" sz="1100"/>
            </a:p>
          </xdr:txBody>
        </xdr:sp>
      </mc:Fallback>
    </mc:AlternateContent>
    <xdr:clientData/>
  </xdr:oneCellAnchor>
  <xdr:twoCellAnchor>
    <xdr:from>
      <xdr:col>13</xdr:col>
      <xdr:colOff>581025</xdr:colOff>
      <xdr:row>7</xdr:row>
      <xdr:rowOff>47625</xdr:rowOff>
    </xdr:from>
    <xdr:to>
      <xdr:col>22</xdr:col>
      <xdr:colOff>9525</xdr:colOff>
      <xdr:row>27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671512</xdr:colOff>
      <xdr:row>41</xdr:row>
      <xdr:rowOff>95249</xdr:rowOff>
    </xdr:from>
    <xdr:to>
      <xdr:col>12</xdr:col>
      <xdr:colOff>428625</xdr:colOff>
      <xdr:row>62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F68F55-1E20-4F59-BE3A-CDEDF1C00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47626</xdr:colOff>
      <xdr:row>9</xdr:row>
      <xdr:rowOff>28575</xdr:rowOff>
    </xdr:from>
    <xdr:ext cx="1266824" cy="7582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A821D3FD-0CB4-4A12-9156-47532053BFDA}"/>
                </a:ext>
              </a:extLst>
            </xdr:cNvPr>
            <xdr:cNvSpPr txBox="1"/>
          </xdr:nvSpPr>
          <xdr:spPr>
            <a:xfrm>
              <a:off x="47626" y="1933575"/>
              <a:ext cx="1266824" cy="75822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pt-BR" sz="1400" b="0"/>
                <a:t>Modelo Maltusiano</a:t>
              </a: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pt-BR" sz="1400" b="0" i="1">
                        <a:latin typeface="Cambria Math" panose="02040503050406030204" pitchFamily="18" charset="0"/>
                      </a:rPr>
                      <m:t>𝑝</m:t>
                    </m:r>
                    <m:d>
                      <m:d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pt-BR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𝑜</m:t>
                        </m:r>
                      </m:sub>
                    </m:sSub>
                    <m:sSup>
                      <m:sSup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𝑘𝑡</m:t>
                        </m:r>
                      </m:sup>
                    </m:sSup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A821D3FD-0CB4-4A12-9156-47532053BFDA}"/>
                </a:ext>
              </a:extLst>
            </xdr:cNvPr>
            <xdr:cNvSpPr txBox="1"/>
          </xdr:nvSpPr>
          <xdr:spPr>
            <a:xfrm>
              <a:off x="47626" y="1933575"/>
              <a:ext cx="1266824" cy="75822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pt-BR" sz="1400" b="0"/>
                <a:t>Modelo Maltusiano</a:t>
              </a:r>
            </a:p>
            <a:p>
              <a:pPr algn="l"/>
              <a:r>
                <a:rPr lang="pt-BR" sz="1400" b="0" i="0">
                  <a:latin typeface="Cambria Math" panose="02040503050406030204" pitchFamily="18" charset="0"/>
                </a:rPr>
                <a:t>𝑝(𝑡)=𝑝_𝑜 𝑒^𝑘𝑡</a:t>
              </a:r>
              <a:endParaRPr lang="pt-BR" sz="1400"/>
            </a:p>
          </xdr:txBody>
        </xdr:sp>
      </mc:Fallback>
    </mc:AlternateContent>
    <xdr:clientData/>
  </xdr:oneCellAnchor>
  <xdr:twoCellAnchor>
    <xdr:from>
      <xdr:col>9</xdr:col>
      <xdr:colOff>219075</xdr:colOff>
      <xdr:row>3</xdr:row>
      <xdr:rowOff>42862</xdr:rowOff>
    </xdr:from>
    <xdr:to>
      <xdr:col>16</xdr:col>
      <xdr:colOff>123825</xdr:colOff>
      <xdr:row>17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8A0B25-552B-43FD-8631-48432F04D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120" zoomScaleNormal="120" workbookViewId="0">
      <selection activeCell="J4" sqref="J4"/>
    </sheetView>
  </sheetViews>
  <sheetFormatPr defaultRowHeight="15" x14ac:dyDescent="0.25"/>
  <sheetData>
    <row r="1" spans="1:3" x14ac:dyDescent="0.25">
      <c r="A1" t="s">
        <v>19</v>
      </c>
    </row>
    <row r="2" spans="1:3" x14ac:dyDescent="0.25">
      <c r="A2" t="s">
        <v>20</v>
      </c>
      <c r="B2" t="s">
        <v>18</v>
      </c>
      <c r="C2" t="s">
        <v>22</v>
      </c>
    </row>
    <row r="3" spans="1:3" x14ac:dyDescent="0.25">
      <c r="A3" s="7">
        <v>0</v>
      </c>
      <c r="B3" s="7">
        <v>2</v>
      </c>
      <c r="C3">
        <f>$B$22*B3*EXP($B$22*A3)</f>
        <v>0.4</v>
      </c>
    </row>
    <row r="4" spans="1:3" x14ac:dyDescent="0.25">
      <c r="A4">
        <v>1</v>
      </c>
      <c r="B4">
        <f>$B$3*EXP($B$22*A4)</f>
        <v>2.4428055163203397</v>
      </c>
      <c r="C4">
        <f t="shared" ref="C4:C21" si="0">$B$22*B4*EXP($B$22*A4)</f>
        <v>0.59672987905650821</v>
      </c>
    </row>
    <row r="5" spans="1:3" x14ac:dyDescent="0.25">
      <c r="A5">
        <v>2</v>
      </c>
      <c r="B5">
        <f t="shared" ref="B5:B15" si="1">$B$3*EXP($B$22*A5)</f>
        <v>2.9836493952825407</v>
      </c>
      <c r="C5">
        <f t="shared" si="0"/>
        <v>0.89021637139698717</v>
      </c>
    </row>
    <row r="6" spans="1:3" x14ac:dyDescent="0.25">
      <c r="A6">
        <v>3</v>
      </c>
      <c r="B6">
        <f t="shared" si="1"/>
        <v>3.6442376007810182</v>
      </c>
      <c r="C6">
        <f t="shared" si="0"/>
        <v>1.3280467690946192</v>
      </c>
    </row>
    <row r="7" spans="1:3" x14ac:dyDescent="0.25">
      <c r="A7">
        <v>4</v>
      </c>
      <c r="B7">
        <f t="shared" si="1"/>
        <v>4.4510818569849357</v>
      </c>
      <c r="C7">
        <f t="shared" si="0"/>
        <v>1.9812129697580465</v>
      </c>
    </row>
    <row r="8" spans="1:3" x14ac:dyDescent="0.25">
      <c r="A8">
        <v>5</v>
      </c>
      <c r="B8">
        <f t="shared" si="1"/>
        <v>5.4365636569180902</v>
      </c>
      <c r="C8">
        <f t="shared" si="0"/>
        <v>2.9556224395722603</v>
      </c>
    </row>
    <row r="9" spans="1:3" x14ac:dyDescent="0.25">
      <c r="A9">
        <v>6</v>
      </c>
      <c r="B9">
        <f t="shared" si="1"/>
        <v>6.6402338454730963</v>
      </c>
      <c r="C9">
        <f t="shared" si="0"/>
        <v>4.4092705522566424</v>
      </c>
    </row>
    <row r="10" spans="1:3" x14ac:dyDescent="0.25">
      <c r="A10">
        <v>7</v>
      </c>
      <c r="B10">
        <f t="shared" si="1"/>
        <v>8.1103999336893509</v>
      </c>
      <c r="C10">
        <f t="shared" si="0"/>
        <v>6.5778587084388231</v>
      </c>
    </row>
    <row r="11" spans="1:3" x14ac:dyDescent="0.25">
      <c r="A11">
        <v>8</v>
      </c>
      <c r="B11">
        <f t="shared" si="1"/>
        <v>9.9060648487902299</v>
      </c>
      <c r="C11">
        <f t="shared" si="0"/>
        <v>9.8130120788437409</v>
      </c>
    </row>
    <row r="12" spans="1:3" x14ac:dyDescent="0.25">
      <c r="A12">
        <v>9</v>
      </c>
      <c r="B12">
        <f t="shared" si="1"/>
        <v>12.099294928825893</v>
      </c>
      <c r="C12">
        <f t="shared" si="0"/>
        <v>14.639293777471199</v>
      </c>
    </row>
    <row r="13" spans="1:3" x14ac:dyDescent="0.25">
      <c r="A13">
        <v>10</v>
      </c>
      <c r="B13">
        <f t="shared" si="1"/>
        <v>14.778112197861301</v>
      </c>
      <c r="C13">
        <f t="shared" si="0"/>
        <v>21.839260013257697</v>
      </c>
    </row>
    <row r="14" spans="1:3" x14ac:dyDescent="0.25">
      <c r="A14">
        <v>11</v>
      </c>
      <c r="B14">
        <f t="shared" si="1"/>
        <v>18.050026998868244</v>
      </c>
      <c r="C14">
        <f t="shared" si="0"/>
        <v>32.580347465987259</v>
      </c>
    </row>
    <row r="15" spans="1:3" x14ac:dyDescent="0.25">
      <c r="A15">
        <v>12</v>
      </c>
      <c r="B15">
        <f t="shared" si="1"/>
        <v>22.04635276128321</v>
      </c>
      <c r="C15">
        <f t="shared" si="0"/>
        <v>48.604167007493984</v>
      </c>
    </row>
    <row r="16" spans="1:3" x14ac:dyDescent="0.25">
      <c r="A16">
        <v>13</v>
      </c>
      <c r="B16">
        <f t="shared" ref="B16:B21" si="2">$B$3*EXP($B$22*A16)</f>
        <v>26.927476070003383</v>
      </c>
      <c r="C16">
        <f t="shared" si="0"/>
        <v>72.508896750060487</v>
      </c>
    </row>
    <row r="17" spans="1:3" x14ac:dyDescent="0.25">
      <c r="A17">
        <v>14</v>
      </c>
      <c r="B17">
        <f t="shared" si="2"/>
        <v>32.88929354219411</v>
      </c>
      <c r="C17">
        <f t="shared" si="0"/>
        <v>108.17056297046112</v>
      </c>
    </row>
    <row r="18" spans="1:3" x14ac:dyDescent="0.25">
      <c r="A18">
        <v>15</v>
      </c>
      <c r="B18">
        <f t="shared" si="2"/>
        <v>40.171073846375336</v>
      </c>
      <c r="C18">
        <f t="shared" si="0"/>
        <v>161.37151739709404</v>
      </c>
    </row>
    <row r="19" spans="1:3" x14ac:dyDescent="0.25">
      <c r="A19">
        <v>16</v>
      </c>
      <c r="B19">
        <f t="shared" si="2"/>
        <v>49.065060394218705</v>
      </c>
      <c r="C19">
        <f t="shared" si="0"/>
        <v>240.73801514883289</v>
      </c>
    </row>
    <row r="20" spans="1:3" x14ac:dyDescent="0.25">
      <c r="A20">
        <v>17</v>
      </c>
      <c r="B20">
        <f t="shared" si="2"/>
        <v>59.92820009479405</v>
      </c>
      <c r="C20">
        <f t="shared" si="0"/>
        <v>359.13891666016741</v>
      </c>
    </row>
    <row r="21" spans="1:3" x14ac:dyDescent="0.25">
      <c r="A21">
        <v>18</v>
      </c>
      <c r="B21">
        <f t="shared" si="2"/>
        <v>73.196468887355977</v>
      </c>
      <c r="C21">
        <f t="shared" si="0"/>
        <v>535.77230575776719</v>
      </c>
    </row>
    <row r="22" spans="1:3" x14ac:dyDescent="0.25">
      <c r="A22" s="8" t="s">
        <v>21</v>
      </c>
      <c r="B22" s="8">
        <v>0.2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"/>
  <sheetViews>
    <sheetView workbookViewId="0">
      <selection activeCell="E25" sqref="E25"/>
    </sheetView>
  </sheetViews>
  <sheetFormatPr defaultRowHeight="15" x14ac:dyDescent="0.25"/>
  <cols>
    <col min="1" max="1" width="10.28515625"/>
    <col min="2" max="2" width="12.28515625" bestFit="1" customWidth="1"/>
    <col min="3" max="3" width="11.7109375" bestFit="1" customWidth="1"/>
    <col min="4" max="7" width="10.42578125" bestFit="1" customWidth="1"/>
    <col min="8" max="12" width="11.140625" bestFit="1" customWidth="1"/>
  </cols>
  <sheetData>
    <row r="1" spans="1:12" x14ac:dyDescent="0.25">
      <c r="A1" s="13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x14ac:dyDescent="0.25">
      <c r="A2" s="3"/>
      <c r="B2" s="3"/>
      <c r="C2" s="16" t="s">
        <v>0</v>
      </c>
      <c r="D2" s="17"/>
      <c r="E2" s="17"/>
      <c r="F2" s="17"/>
      <c r="G2" s="17"/>
      <c r="H2" s="17"/>
      <c r="I2" s="17"/>
      <c r="J2" s="17"/>
      <c r="K2" s="17"/>
      <c r="L2" s="18"/>
    </row>
    <row r="3" spans="1:12" x14ac:dyDescent="0.25">
      <c r="A3" s="19"/>
      <c r="B3" s="20"/>
      <c r="C3" s="4">
        <v>1900</v>
      </c>
      <c r="D3" s="4">
        <v>1920</v>
      </c>
      <c r="E3" s="4">
        <v>1940</v>
      </c>
      <c r="F3" s="4">
        <v>1950</v>
      </c>
      <c r="G3" s="4">
        <v>1960</v>
      </c>
      <c r="H3" s="4">
        <v>1970</v>
      </c>
      <c r="I3" s="4">
        <v>1980</v>
      </c>
      <c r="J3" s="4">
        <v>1991</v>
      </c>
      <c r="K3" s="4">
        <v>2000</v>
      </c>
      <c r="L3" s="4">
        <v>2010</v>
      </c>
    </row>
    <row r="4" spans="1:12" x14ac:dyDescent="0.25">
      <c r="A4" s="11" t="s">
        <v>12</v>
      </c>
      <c r="B4" s="12"/>
      <c r="C4" s="6">
        <v>0</v>
      </c>
      <c r="D4" s="6">
        <f>D3-C3</f>
        <v>20</v>
      </c>
      <c r="E4" s="6">
        <f>E3-$C$3</f>
        <v>40</v>
      </c>
      <c r="F4" s="6">
        <f t="shared" ref="F4:L4" si="0">F3-$C$3</f>
        <v>50</v>
      </c>
      <c r="G4" s="6">
        <f t="shared" si="0"/>
        <v>60</v>
      </c>
      <c r="H4" s="6">
        <f t="shared" si="0"/>
        <v>70</v>
      </c>
      <c r="I4" s="6">
        <f t="shared" si="0"/>
        <v>80</v>
      </c>
      <c r="J4" s="6">
        <f t="shared" si="0"/>
        <v>91</v>
      </c>
      <c r="K4" s="6">
        <f t="shared" si="0"/>
        <v>100</v>
      </c>
      <c r="L4" s="6">
        <f t="shared" si="0"/>
        <v>110</v>
      </c>
    </row>
    <row r="5" spans="1:12" x14ac:dyDescent="0.25">
      <c r="A5" s="11" t="s">
        <v>14</v>
      </c>
      <c r="B5" s="12"/>
      <c r="C5" s="6">
        <v>17438434</v>
      </c>
      <c r="D5" s="6">
        <v>30635605</v>
      </c>
      <c r="E5" s="6">
        <v>41236315</v>
      </c>
      <c r="F5" s="6">
        <v>51944397</v>
      </c>
      <c r="G5" s="6">
        <v>70191370</v>
      </c>
      <c r="H5" s="6">
        <v>93139037</v>
      </c>
      <c r="I5" s="6">
        <v>119002706</v>
      </c>
      <c r="J5" s="6">
        <v>146825475</v>
      </c>
      <c r="K5" s="6">
        <v>169799170</v>
      </c>
      <c r="L5" s="6">
        <v>190755798</v>
      </c>
    </row>
    <row r="6" spans="1:12" x14ac:dyDescent="0.25">
      <c r="A6" s="11" t="s">
        <v>15</v>
      </c>
      <c r="B6" s="12"/>
      <c r="C6" s="6">
        <f t="shared" ref="C6:L6" si="1">$C$5*EXP($B$10*C4)</f>
        <v>17438434</v>
      </c>
      <c r="D6" s="6">
        <f t="shared" si="1"/>
        <v>30635605</v>
      </c>
      <c r="E6" s="6">
        <f t="shared" si="1"/>
        <v>53820216.523801669</v>
      </c>
      <c r="F6" s="6">
        <f t="shared" si="1"/>
        <v>71335371.992790222</v>
      </c>
      <c r="G6" s="6">
        <f t="shared" si="1"/>
        <v>94550628.481758252</v>
      </c>
      <c r="H6" s="6">
        <f t="shared" si="1"/>
        <v>125321016.72083536</v>
      </c>
      <c r="I6" s="6">
        <f t="shared" si="1"/>
        <v>166105265.33912936</v>
      </c>
      <c r="J6" s="6">
        <f t="shared" si="1"/>
        <v>226453395.98276761</v>
      </c>
      <c r="K6" s="6">
        <f t="shared" si="1"/>
        <v>291811483.6085487</v>
      </c>
      <c r="L6" s="6">
        <f t="shared" si="1"/>
        <v>386778093.42847699</v>
      </c>
    </row>
    <row r="7" spans="1:12" x14ac:dyDescent="0.25">
      <c r="A7" s="11" t="s">
        <v>16</v>
      </c>
      <c r="B7" s="12"/>
      <c r="C7" s="6">
        <f t="shared" ref="C7:L7" si="2">($C$5*$B$8)/($C$5+($B$8-$C$5)*(EXP(-$B$9*$B$8*C4)))</f>
        <v>17438434</v>
      </c>
      <c r="D7" s="6">
        <f t="shared" si="2"/>
        <v>30635605</v>
      </c>
      <c r="E7" s="6">
        <f t="shared" si="2"/>
        <v>41236315</v>
      </c>
      <c r="F7" s="6">
        <f t="shared" si="2"/>
        <v>44544176.152784012</v>
      </c>
      <c r="G7" s="6">
        <f t="shared" si="2"/>
        <v>46728885.770253442</v>
      </c>
      <c r="H7" s="6">
        <f t="shared" si="2"/>
        <v>48103954.614823557</v>
      </c>
      <c r="I7" s="6">
        <f t="shared" si="2"/>
        <v>48943363.771588042</v>
      </c>
      <c r="J7" s="6">
        <f t="shared" si="2"/>
        <v>49483578.295142412</v>
      </c>
      <c r="K7" s="6">
        <f t="shared" si="2"/>
        <v>49744137.081598535</v>
      </c>
      <c r="L7" s="6">
        <f t="shared" si="2"/>
        <v>49919417.391212583</v>
      </c>
    </row>
    <row r="8" spans="1:12" x14ac:dyDescent="0.25">
      <c r="A8" t="s">
        <v>10</v>
      </c>
      <c r="B8" s="9">
        <f>((D5*E5-2*C5*E5+C5*D5)/(D5^2-C5*E5))*D5</f>
        <v>50166379.518666923</v>
      </c>
    </row>
    <row r="9" spans="1:12" x14ac:dyDescent="0.25">
      <c r="A9" t="s">
        <v>11</v>
      </c>
      <c r="B9" s="5">
        <f>(1/(B8*D4))*(LN((E5*(D5-C5))/(C5*(E5-D5))))</f>
        <v>1.0761432238920124E-9</v>
      </c>
    </row>
    <row r="10" spans="1:12" x14ac:dyDescent="0.25">
      <c r="A10" t="s">
        <v>17</v>
      </c>
      <c r="B10">
        <f>(LN(D5/C5))/D4</f>
        <v>2.8174313688247472E-2</v>
      </c>
    </row>
  </sheetData>
  <mergeCells count="7">
    <mergeCell ref="A7:B7"/>
    <mergeCell ref="A1:L1"/>
    <mergeCell ref="C2:L2"/>
    <mergeCell ref="A3:B3"/>
    <mergeCell ref="A5:B5"/>
    <mergeCell ref="A4:B4"/>
    <mergeCell ref="A6:B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566E-2810-4F70-995E-0D67BC4182FB}">
  <dimension ref="A1:G9"/>
  <sheetViews>
    <sheetView workbookViewId="0">
      <selection activeCell="D11" sqref="D11"/>
    </sheetView>
  </sheetViews>
  <sheetFormatPr defaultRowHeight="15" x14ac:dyDescent="0.25"/>
  <cols>
    <col min="2" max="2" width="12.28515625" bestFit="1" customWidth="1"/>
    <col min="3" max="3" width="11.7109375" bestFit="1" customWidth="1"/>
    <col min="4" max="6" width="11.140625" bestFit="1" customWidth="1"/>
    <col min="7" max="7" width="10.42578125" bestFit="1" customWidth="1"/>
    <col min="8" max="12" width="11.140625" bestFit="1" customWidth="1"/>
  </cols>
  <sheetData>
    <row r="1" spans="1:7" x14ac:dyDescent="0.25">
      <c r="A1" s="13" t="s">
        <v>13</v>
      </c>
      <c r="B1" s="14"/>
      <c r="C1" s="14"/>
      <c r="D1" s="14"/>
      <c r="E1" s="14"/>
    </row>
    <row r="2" spans="1:7" x14ac:dyDescent="0.25">
      <c r="A2" s="3"/>
      <c r="B2" s="3"/>
      <c r="C2" s="16" t="s">
        <v>0</v>
      </c>
      <c r="D2" s="17"/>
      <c r="E2" s="17"/>
    </row>
    <row r="3" spans="1:7" x14ac:dyDescent="0.25">
      <c r="A3" s="19"/>
      <c r="B3" s="20"/>
      <c r="C3" s="4">
        <v>1991</v>
      </c>
      <c r="D3" s="4">
        <v>2000</v>
      </c>
      <c r="E3" s="4">
        <v>2010</v>
      </c>
      <c r="F3" s="10">
        <v>2020</v>
      </c>
    </row>
    <row r="4" spans="1:7" x14ac:dyDescent="0.25">
      <c r="A4" s="11" t="s">
        <v>12</v>
      </c>
      <c r="B4" s="12"/>
      <c r="C4" s="6">
        <v>0</v>
      </c>
      <c r="D4" s="6">
        <f>D3-C3</f>
        <v>9</v>
      </c>
      <c r="E4" s="6">
        <f>E3-C3</f>
        <v>19</v>
      </c>
      <c r="F4" s="6">
        <f>F3-$C3</f>
        <v>29</v>
      </c>
    </row>
    <row r="5" spans="1:7" x14ac:dyDescent="0.25">
      <c r="A5" s="11" t="s">
        <v>14</v>
      </c>
      <c r="B5" s="12"/>
      <c r="C5" s="6">
        <v>146825475</v>
      </c>
      <c r="D5" s="6">
        <v>169799170</v>
      </c>
      <c r="E5" s="6">
        <v>190755798</v>
      </c>
    </row>
    <row r="6" spans="1:7" x14ac:dyDescent="0.25">
      <c r="A6" s="11" t="s">
        <v>15</v>
      </c>
      <c r="B6" s="12"/>
      <c r="C6" s="6">
        <f>$B8*EXP($B9*C4)</f>
        <v>146825475</v>
      </c>
      <c r="D6" s="6">
        <f>$B8*EXP($B9*D4)</f>
        <v>169799170</v>
      </c>
      <c r="E6" s="6">
        <f>$B8*EXP($B9*E4)</f>
        <v>199565110.51019102</v>
      </c>
      <c r="F6" s="6">
        <f>$B8*EXP($B9*F4)</f>
        <v>234549045.98735523</v>
      </c>
    </row>
    <row r="7" spans="1:7" x14ac:dyDescent="0.25">
      <c r="B7" s="9"/>
    </row>
    <row r="8" spans="1:7" x14ac:dyDescent="0.25">
      <c r="A8" t="s">
        <v>23</v>
      </c>
      <c r="B8" s="5">
        <f>C5</f>
        <v>146825475</v>
      </c>
    </row>
    <row r="9" spans="1:7" x14ac:dyDescent="0.25">
      <c r="A9" t="s">
        <v>17</v>
      </c>
      <c r="B9">
        <f>LN(D5/C5)/D4</f>
        <v>1.6152416579379998E-2</v>
      </c>
      <c r="G9" s="9"/>
    </row>
  </sheetData>
  <mergeCells count="6">
    <mergeCell ref="A6:B6"/>
    <mergeCell ref="C2:E2"/>
    <mergeCell ref="A1:E1"/>
    <mergeCell ref="A3:B3"/>
    <mergeCell ref="A4:B4"/>
    <mergeCell ref="A5:B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tabSelected="1" workbookViewId="0"/>
  </sheetViews>
  <sheetFormatPr defaultRowHeight="15" x14ac:dyDescent="0.25"/>
  <cols>
    <col min="1" max="1" width="10.28515625"/>
  </cols>
  <sheetData>
    <row r="1" spans="1:1" x14ac:dyDescent="0.25">
      <c r="A1" s="1" t="s">
        <v>1</v>
      </c>
    </row>
    <row r="2" spans="1:1" x14ac:dyDescent="0.25">
      <c r="A2" s="2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2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Crescimento Irrestrito</vt:lpstr>
      <vt:lpstr>População</vt:lpstr>
      <vt:lpstr>Pop Mathus</vt:lpstr>
      <vt:lpstr>NotasIbge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SIDRA</dc:creator>
  <cp:lastModifiedBy>Samuel Campos</cp:lastModifiedBy>
  <dcterms:created xsi:type="dcterms:W3CDTF">2018-05-20T13:40:34Z</dcterms:created>
  <dcterms:modified xsi:type="dcterms:W3CDTF">2020-07-31T14:16:53Z</dcterms:modified>
</cp:coreProperties>
</file>