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Samuel\Dropbox (UFF)\2020\2020.1\Matemática\Aula 6\"/>
    </mc:Choice>
  </mc:AlternateContent>
  <xr:revisionPtr revIDLastSave="0" documentId="13_ncr:1_{21FB38C9-B254-40F4-BD7A-95A4A620A5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-A-M-J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3" i="2"/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5" i="2"/>
  <c r="E6" i="2"/>
  <c r="E7" i="2"/>
  <c r="E8" i="2"/>
  <c r="E9" i="2"/>
  <c r="E10" i="2"/>
  <c r="E11" i="2"/>
  <c r="E12" i="2"/>
  <c r="E13" i="2"/>
  <c r="E4" i="2"/>
  <c r="E177" i="2" l="1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I6" i="2" l="1"/>
  <c r="I7" i="2" s="1"/>
  <c r="I8" i="2" s="1"/>
  <c r="B70" i="2"/>
  <c r="B66" i="2"/>
  <c r="B67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34" i="2"/>
  <c r="E27" i="2"/>
  <c r="E28" i="2"/>
  <c r="E29" i="2"/>
  <c r="E30" i="2"/>
  <c r="E31" i="2"/>
  <c r="E32" i="2"/>
  <c r="E33" i="2"/>
  <c r="S11" i="2"/>
  <c r="O11" i="2"/>
  <c r="M11" i="2"/>
  <c r="O10" i="2"/>
  <c r="F57" i="2" l="1"/>
  <c r="F105" i="2"/>
  <c r="F145" i="2"/>
  <c r="F11" i="2"/>
  <c r="F27" i="2"/>
  <c r="F43" i="2"/>
  <c r="F59" i="2"/>
  <c r="F75" i="2"/>
  <c r="F91" i="2"/>
  <c r="F107" i="2"/>
  <c r="F123" i="2"/>
  <c r="F139" i="2"/>
  <c r="F155" i="2"/>
  <c r="F171" i="2"/>
  <c r="F53" i="2"/>
  <c r="F109" i="2"/>
  <c r="F165" i="2"/>
  <c r="F16" i="2"/>
  <c r="F32" i="2"/>
  <c r="F48" i="2"/>
  <c r="F64" i="2"/>
  <c r="F80" i="2"/>
  <c r="F96" i="2"/>
  <c r="F112" i="2"/>
  <c r="F128" i="2"/>
  <c r="F144" i="2"/>
  <c r="F160" i="2"/>
  <c r="F176" i="2"/>
  <c r="F41" i="2"/>
  <c r="F81" i="2"/>
  <c r="F129" i="2"/>
  <c r="F173" i="2"/>
  <c r="Q11" i="2"/>
  <c r="I10" i="2" s="1"/>
  <c r="K8" i="2"/>
  <c r="F21" i="2" l="1"/>
  <c r="F170" i="2"/>
  <c r="F154" i="2"/>
  <c r="F138" i="2"/>
  <c r="F106" i="2"/>
  <c r="F90" i="2"/>
  <c r="F74" i="2"/>
  <c r="F58" i="2"/>
  <c r="F42" i="2"/>
  <c r="F26" i="2"/>
  <c r="F10" i="2"/>
  <c r="F161" i="2"/>
  <c r="F117" i="2"/>
  <c r="F69" i="2"/>
  <c r="F33" i="2"/>
  <c r="F172" i="2"/>
  <c r="F156" i="2"/>
  <c r="F140" i="2"/>
  <c r="F124" i="2"/>
  <c r="F108" i="2"/>
  <c r="F92" i="2"/>
  <c r="F76" i="2"/>
  <c r="F60" i="2"/>
  <c r="F44" i="2"/>
  <c r="F28" i="2"/>
  <c r="F12" i="2"/>
  <c r="F149" i="2"/>
  <c r="F97" i="2"/>
  <c r="F17" i="2"/>
  <c r="F167" i="2"/>
  <c r="F151" i="2"/>
  <c r="F135" i="2"/>
  <c r="F119" i="2"/>
  <c r="F103" i="2"/>
  <c r="F87" i="2"/>
  <c r="F71" i="2"/>
  <c r="F55" i="2"/>
  <c r="F39" i="2"/>
  <c r="F23" i="2"/>
  <c r="F7" i="2"/>
  <c r="F137" i="2"/>
  <c r="F93" i="2"/>
  <c r="F45" i="2"/>
  <c r="F13" i="2"/>
  <c r="F166" i="2"/>
  <c r="F150" i="2"/>
  <c r="F134" i="2"/>
  <c r="F118" i="2"/>
  <c r="F102" i="2"/>
  <c r="F86" i="2"/>
  <c r="F70" i="2"/>
  <c r="F54" i="2"/>
  <c r="F38" i="2"/>
  <c r="F22" i="2"/>
  <c r="F6" i="2"/>
  <c r="F122" i="2"/>
  <c r="F153" i="2"/>
  <c r="F101" i="2"/>
  <c r="F61" i="2"/>
  <c r="F25" i="2"/>
  <c r="F168" i="2"/>
  <c r="F152" i="2"/>
  <c r="F136" i="2"/>
  <c r="F120" i="2"/>
  <c r="F104" i="2"/>
  <c r="F88" i="2"/>
  <c r="F72" i="2"/>
  <c r="F56" i="2"/>
  <c r="F40" i="2"/>
  <c r="F24" i="2"/>
  <c r="F8" i="2"/>
  <c r="F133" i="2"/>
  <c r="F85" i="2"/>
  <c r="F3" i="2"/>
  <c r="F163" i="2"/>
  <c r="F147" i="2"/>
  <c r="F131" i="2"/>
  <c r="F115" i="2"/>
  <c r="F99" i="2"/>
  <c r="F83" i="2"/>
  <c r="F67" i="2"/>
  <c r="F51" i="2"/>
  <c r="F35" i="2"/>
  <c r="F19" i="2"/>
  <c r="F169" i="2"/>
  <c r="F125" i="2"/>
  <c r="F77" i="2"/>
  <c r="F37" i="2"/>
  <c r="F4" i="2"/>
  <c r="F162" i="2"/>
  <c r="F146" i="2"/>
  <c r="F130" i="2"/>
  <c r="F114" i="2"/>
  <c r="F98" i="2"/>
  <c r="F82" i="2"/>
  <c r="F66" i="2"/>
  <c r="F50" i="2"/>
  <c r="F34" i="2"/>
  <c r="F18" i="2"/>
  <c r="F5" i="2"/>
  <c r="F141" i="2"/>
  <c r="F89" i="2"/>
  <c r="F49" i="2"/>
  <c r="F9" i="2"/>
  <c r="F164" i="2"/>
  <c r="F148" i="2"/>
  <c r="F132" i="2"/>
  <c r="F116" i="2"/>
  <c r="F100" i="2"/>
  <c r="F84" i="2"/>
  <c r="F68" i="2"/>
  <c r="F52" i="2"/>
  <c r="F36" i="2"/>
  <c r="F20" i="2"/>
  <c r="F177" i="2"/>
  <c r="F121" i="2"/>
  <c r="F73" i="2"/>
  <c r="F175" i="2"/>
  <c r="F159" i="2"/>
  <c r="F143" i="2"/>
  <c r="F127" i="2"/>
  <c r="F111" i="2"/>
  <c r="F95" i="2"/>
  <c r="F79" i="2"/>
  <c r="F63" i="2"/>
  <c r="F47" i="2"/>
  <c r="F31" i="2"/>
  <c r="F15" i="2"/>
  <c r="F157" i="2"/>
  <c r="F113" i="2"/>
  <c r="F65" i="2"/>
  <c r="F29" i="2"/>
  <c r="F174" i="2"/>
  <c r="F158" i="2"/>
  <c r="F142" i="2"/>
  <c r="F126" i="2"/>
  <c r="F110" i="2"/>
  <c r="F94" i="2"/>
  <c r="F78" i="2"/>
  <c r="F62" i="2"/>
  <c r="F46" i="2"/>
  <c r="F30" i="2"/>
  <c r="F14" i="2"/>
</calcChain>
</file>

<file path=xl/sharedStrings.xml><?xml version="1.0" encoding="utf-8"?>
<sst xmlns="http://schemas.openxmlformats.org/spreadsheetml/2006/main" count="27" uniqueCount="23">
  <si>
    <t>Covid-19 em Campos dos Goytacazes</t>
  </si>
  <si>
    <t>Susp</t>
  </si>
  <si>
    <t>Conf</t>
  </si>
  <si>
    <t>Obit</t>
  </si>
  <si>
    <t>A partir do dia 21/04 a prefeitura passou a tratar os casos suspeitos em dois segmentos: Sindrome Gripal e Sindrome respiratória Aguda Grave segundo portaria 454 do ministério da saúde.</t>
  </si>
  <si>
    <t>dia/mês</t>
  </si>
  <si>
    <t>Q=</t>
  </si>
  <si>
    <t>+</t>
  </si>
  <si>
    <t>e</t>
  </si>
  <si>
    <t>*</t>
  </si>
  <si>
    <t>t</t>
  </si>
  <si>
    <t>k=</t>
  </si>
  <si>
    <t>A=</t>
  </si>
  <si>
    <t>C=</t>
  </si>
  <si>
    <t>=</t>
  </si>
  <si>
    <t>(População de Campos)</t>
  </si>
  <si>
    <t>C</t>
  </si>
  <si>
    <t>A</t>
  </si>
  <si>
    <t>k</t>
  </si>
  <si>
    <t>As únicas células que podem ser manualmente alteradas são aquelas destacadas em amarelo</t>
  </si>
  <si>
    <t>Você também pode alterar a entrada dos dados</t>
  </si>
  <si>
    <t>Estimado</t>
  </si>
  <si>
    <t>k*C=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</si>
</sst>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16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1" fillId="0" borderId="2" xfId="0" applyFont="1" applyFill="1" applyBorder="1"/>
    <xf numFmtId="3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Fill="1"/>
    <xf numFmtId="0" fontId="1" fillId="0" borderId="6" xfId="0" applyFont="1" applyBorder="1"/>
    <xf numFmtId="0" fontId="1" fillId="2" borderId="0" xfId="0" applyFont="1" applyFill="1" applyBorder="1"/>
    <xf numFmtId="0" fontId="1" fillId="0" borderId="0" xfId="0" applyFont="1" applyBorder="1"/>
    <xf numFmtId="0" fontId="1" fillId="0" borderId="7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/>
    <xf numFmtId="16" fontId="1" fillId="0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'M-A-M-J'!$F$2</c:f>
              <c:strCache>
                <c:ptCount val="1"/>
                <c:pt idx="0">
                  <c:v>Estimado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'M-A-M-J'!$A$3:$A$208</c:f>
              <c:numCache>
                <c:formatCode>d\-mmm</c:formatCode>
                <c:ptCount val="206"/>
                <c:pt idx="0">
                  <c:v>43930</c:v>
                </c:pt>
                <c:pt idx="1">
                  <c:v>43931</c:v>
                </c:pt>
                <c:pt idx="2">
                  <c:v>43932</c:v>
                </c:pt>
                <c:pt idx="3">
                  <c:v>43933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43937</c:v>
                </c:pt>
                <c:pt idx="8">
                  <c:v>43938</c:v>
                </c:pt>
                <c:pt idx="9">
                  <c:v>43939</c:v>
                </c:pt>
                <c:pt idx="10">
                  <c:v>43940</c:v>
                </c:pt>
                <c:pt idx="11">
                  <c:v>43941</c:v>
                </c:pt>
                <c:pt idx="12">
                  <c:v>43942</c:v>
                </c:pt>
                <c:pt idx="13">
                  <c:v>43943</c:v>
                </c:pt>
                <c:pt idx="14">
                  <c:v>43944</c:v>
                </c:pt>
                <c:pt idx="15">
                  <c:v>43945</c:v>
                </c:pt>
                <c:pt idx="16">
                  <c:v>43946</c:v>
                </c:pt>
                <c:pt idx="17">
                  <c:v>43947</c:v>
                </c:pt>
                <c:pt idx="18">
                  <c:v>43948</c:v>
                </c:pt>
                <c:pt idx="19">
                  <c:v>43949</c:v>
                </c:pt>
                <c:pt idx="20">
                  <c:v>43950</c:v>
                </c:pt>
                <c:pt idx="21">
                  <c:v>43951</c:v>
                </c:pt>
                <c:pt idx="22">
                  <c:v>43952</c:v>
                </c:pt>
                <c:pt idx="23">
                  <c:v>43953</c:v>
                </c:pt>
                <c:pt idx="24">
                  <c:v>43954</c:v>
                </c:pt>
                <c:pt idx="25">
                  <c:v>43955</c:v>
                </c:pt>
                <c:pt idx="26">
                  <c:v>43956</c:v>
                </c:pt>
                <c:pt idx="27">
                  <c:v>43957</c:v>
                </c:pt>
                <c:pt idx="28">
                  <c:v>43958</c:v>
                </c:pt>
                <c:pt idx="29">
                  <c:v>43959</c:v>
                </c:pt>
                <c:pt idx="30">
                  <c:v>43960</c:v>
                </c:pt>
                <c:pt idx="31">
                  <c:v>43961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43968</c:v>
                </c:pt>
                <c:pt idx="39">
                  <c:v>43969</c:v>
                </c:pt>
                <c:pt idx="40">
                  <c:v>43970</c:v>
                </c:pt>
                <c:pt idx="41">
                  <c:v>43971</c:v>
                </c:pt>
                <c:pt idx="42">
                  <c:v>43972</c:v>
                </c:pt>
                <c:pt idx="43">
                  <c:v>43973</c:v>
                </c:pt>
                <c:pt idx="44">
                  <c:v>43974</c:v>
                </c:pt>
                <c:pt idx="45">
                  <c:v>43975</c:v>
                </c:pt>
                <c:pt idx="46">
                  <c:v>43976</c:v>
                </c:pt>
                <c:pt idx="47">
                  <c:v>43977</c:v>
                </c:pt>
                <c:pt idx="48">
                  <c:v>43978</c:v>
                </c:pt>
                <c:pt idx="49">
                  <c:v>43979</c:v>
                </c:pt>
                <c:pt idx="50">
                  <c:v>43980</c:v>
                </c:pt>
                <c:pt idx="51">
                  <c:v>43981</c:v>
                </c:pt>
                <c:pt idx="52">
                  <c:v>43982</c:v>
                </c:pt>
                <c:pt idx="53">
                  <c:v>43983</c:v>
                </c:pt>
                <c:pt idx="54">
                  <c:v>43984</c:v>
                </c:pt>
                <c:pt idx="55">
                  <c:v>43985</c:v>
                </c:pt>
                <c:pt idx="56">
                  <c:v>43986</c:v>
                </c:pt>
                <c:pt idx="57">
                  <c:v>43987</c:v>
                </c:pt>
                <c:pt idx="58">
                  <c:v>43988</c:v>
                </c:pt>
                <c:pt idx="59">
                  <c:v>43989</c:v>
                </c:pt>
                <c:pt idx="60">
                  <c:v>43990</c:v>
                </c:pt>
                <c:pt idx="61">
                  <c:v>43991</c:v>
                </c:pt>
                <c:pt idx="62">
                  <c:v>43992</c:v>
                </c:pt>
                <c:pt idx="63">
                  <c:v>43993</c:v>
                </c:pt>
                <c:pt idx="64">
                  <c:v>43994</c:v>
                </c:pt>
                <c:pt idx="65">
                  <c:v>43995</c:v>
                </c:pt>
                <c:pt idx="66">
                  <c:v>43996</c:v>
                </c:pt>
                <c:pt idx="67">
                  <c:v>43997</c:v>
                </c:pt>
                <c:pt idx="68">
                  <c:v>43998</c:v>
                </c:pt>
                <c:pt idx="69">
                  <c:v>43999</c:v>
                </c:pt>
                <c:pt idx="70">
                  <c:v>44000</c:v>
                </c:pt>
                <c:pt idx="71">
                  <c:v>44001</c:v>
                </c:pt>
                <c:pt idx="72">
                  <c:v>44002</c:v>
                </c:pt>
                <c:pt idx="73">
                  <c:v>44003</c:v>
                </c:pt>
                <c:pt idx="74">
                  <c:v>44004</c:v>
                </c:pt>
                <c:pt idx="75">
                  <c:v>44005</c:v>
                </c:pt>
                <c:pt idx="76">
                  <c:v>44006</c:v>
                </c:pt>
                <c:pt idx="77">
                  <c:v>44007</c:v>
                </c:pt>
                <c:pt idx="78">
                  <c:v>44008</c:v>
                </c:pt>
                <c:pt idx="79">
                  <c:v>44009</c:v>
                </c:pt>
                <c:pt idx="80">
                  <c:v>44010</c:v>
                </c:pt>
                <c:pt idx="81">
                  <c:v>44011</c:v>
                </c:pt>
                <c:pt idx="82">
                  <c:v>44012</c:v>
                </c:pt>
                <c:pt idx="83">
                  <c:v>44013</c:v>
                </c:pt>
                <c:pt idx="84">
                  <c:v>44014</c:v>
                </c:pt>
                <c:pt idx="85">
                  <c:v>44015</c:v>
                </c:pt>
                <c:pt idx="86">
                  <c:v>44016</c:v>
                </c:pt>
                <c:pt idx="87">
                  <c:v>44017</c:v>
                </c:pt>
                <c:pt idx="88">
                  <c:v>44018</c:v>
                </c:pt>
                <c:pt idx="89">
                  <c:v>44019</c:v>
                </c:pt>
                <c:pt idx="90">
                  <c:v>44020</c:v>
                </c:pt>
                <c:pt idx="91">
                  <c:v>44021</c:v>
                </c:pt>
                <c:pt idx="92">
                  <c:v>44022</c:v>
                </c:pt>
                <c:pt idx="93">
                  <c:v>44023</c:v>
                </c:pt>
                <c:pt idx="94">
                  <c:v>44024</c:v>
                </c:pt>
                <c:pt idx="95">
                  <c:v>44025</c:v>
                </c:pt>
                <c:pt idx="96">
                  <c:v>44026</c:v>
                </c:pt>
                <c:pt idx="97">
                  <c:v>44027</c:v>
                </c:pt>
                <c:pt idx="98">
                  <c:v>44028</c:v>
                </c:pt>
                <c:pt idx="99">
                  <c:v>44029</c:v>
                </c:pt>
                <c:pt idx="100">
                  <c:v>44030</c:v>
                </c:pt>
                <c:pt idx="101">
                  <c:v>44031</c:v>
                </c:pt>
                <c:pt idx="102">
                  <c:v>44032</c:v>
                </c:pt>
                <c:pt idx="103">
                  <c:v>44033</c:v>
                </c:pt>
                <c:pt idx="104">
                  <c:v>44034</c:v>
                </c:pt>
                <c:pt idx="105">
                  <c:v>44035</c:v>
                </c:pt>
                <c:pt idx="106">
                  <c:v>44036</c:v>
                </c:pt>
                <c:pt idx="107">
                  <c:v>44037</c:v>
                </c:pt>
                <c:pt idx="108">
                  <c:v>44038</c:v>
                </c:pt>
                <c:pt idx="109">
                  <c:v>44039</c:v>
                </c:pt>
                <c:pt idx="110">
                  <c:v>44040</c:v>
                </c:pt>
                <c:pt idx="111">
                  <c:v>44041</c:v>
                </c:pt>
                <c:pt idx="112">
                  <c:v>44042</c:v>
                </c:pt>
                <c:pt idx="113">
                  <c:v>44043</c:v>
                </c:pt>
                <c:pt idx="114">
                  <c:v>44044</c:v>
                </c:pt>
                <c:pt idx="115">
                  <c:v>44045</c:v>
                </c:pt>
                <c:pt idx="116">
                  <c:v>44046</c:v>
                </c:pt>
                <c:pt idx="117">
                  <c:v>44047</c:v>
                </c:pt>
                <c:pt idx="118">
                  <c:v>44048</c:v>
                </c:pt>
                <c:pt idx="119">
                  <c:v>44049</c:v>
                </c:pt>
                <c:pt idx="120">
                  <c:v>44050</c:v>
                </c:pt>
                <c:pt idx="121">
                  <c:v>44051</c:v>
                </c:pt>
                <c:pt idx="122">
                  <c:v>44052</c:v>
                </c:pt>
                <c:pt idx="123">
                  <c:v>44053</c:v>
                </c:pt>
                <c:pt idx="124">
                  <c:v>44054</c:v>
                </c:pt>
                <c:pt idx="125">
                  <c:v>44055</c:v>
                </c:pt>
                <c:pt idx="126">
                  <c:v>44056</c:v>
                </c:pt>
                <c:pt idx="127">
                  <c:v>44057</c:v>
                </c:pt>
                <c:pt idx="128">
                  <c:v>44058</c:v>
                </c:pt>
                <c:pt idx="129">
                  <c:v>44059</c:v>
                </c:pt>
                <c:pt idx="130">
                  <c:v>44060</c:v>
                </c:pt>
                <c:pt idx="131">
                  <c:v>44061</c:v>
                </c:pt>
                <c:pt idx="132">
                  <c:v>44062</c:v>
                </c:pt>
                <c:pt idx="133">
                  <c:v>44063</c:v>
                </c:pt>
                <c:pt idx="134">
                  <c:v>44064</c:v>
                </c:pt>
                <c:pt idx="135">
                  <c:v>44065</c:v>
                </c:pt>
                <c:pt idx="136">
                  <c:v>44066</c:v>
                </c:pt>
                <c:pt idx="137">
                  <c:v>44067</c:v>
                </c:pt>
                <c:pt idx="138">
                  <c:v>44068</c:v>
                </c:pt>
                <c:pt idx="139">
                  <c:v>44069</c:v>
                </c:pt>
                <c:pt idx="140">
                  <c:v>44070</c:v>
                </c:pt>
                <c:pt idx="141">
                  <c:v>44071</c:v>
                </c:pt>
                <c:pt idx="142">
                  <c:v>44072</c:v>
                </c:pt>
                <c:pt idx="143">
                  <c:v>44073</c:v>
                </c:pt>
                <c:pt idx="144">
                  <c:v>44074</c:v>
                </c:pt>
                <c:pt idx="145">
                  <c:v>44075</c:v>
                </c:pt>
                <c:pt idx="146">
                  <c:v>44076</c:v>
                </c:pt>
                <c:pt idx="147">
                  <c:v>44077</c:v>
                </c:pt>
                <c:pt idx="148">
                  <c:v>44078</c:v>
                </c:pt>
                <c:pt idx="149">
                  <c:v>44079</c:v>
                </c:pt>
                <c:pt idx="150">
                  <c:v>44080</c:v>
                </c:pt>
                <c:pt idx="151">
                  <c:v>44081</c:v>
                </c:pt>
                <c:pt idx="152">
                  <c:v>44082</c:v>
                </c:pt>
                <c:pt idx="153">
                  <c:v>44083</c:v>
                </c:pt>
                <c:pt idx="154">
                  <c:v>44084</c:v>
                </c:pt>
                <c:pt idx="155">
                  <c:v>44085</c:v>
                </c:pt>
                <c:pt idx="156">
                  <c:v>44086</c:v>
                </c:pt>
                <c:pt idx="157">
                  <c:v>44087</c:v>
                </c:pt>
                <c:pt idx="158">
                  <c:v>44088</c:v>
                </c:pt>
                <c:pt idx="159">
                  <c:v>44089</c:v>
                </c:pt>
                <c:pt idx="160">
                  <c:v>44090</c:v>
                </c:pt>
                <c:pt idx="161">
                  <c:v>44091</c:v>
                </c:pt>
                <c:pt idx="162">
                  <c:v>44092</c:v>
                </c:pt>
                <c:pt idx="163">
                  <c:v>44093</c:v>
                </c:pt>
                <c:pt idx="164">
                  <c:v>44094</c:v>
                </c:pt>
                <c:pt idx="165">
                  <c:v>44095</c:v>
                </c:pt>
                <c:pt idx="166">
                  <c:v>44096</c:v>
                </c:pt>
                <c:pt idx="167">
                  <c:v>44097</c:v>
                </c:pt>
                <c:pt idx="168">
                  <c:v>44098</c:v>
                </c:pt>
                <c:pt idx="169">
                  <c:v>44099</c:v>
                </c:pt>
                <c:pt idx="170">
                  <c:v>44100</c:v>
                </c:pt>
                <c:pt idx="171">
                  <c:v>44101</c:v>
                </c:pt>
                <c:pt idx="172">
                  <c:v>44102</c:v>
                </c:pt>
                <c:pt idx="173">
                  <c:v>44103</c:v>
                </c:pt>
                <c:pt idx="174">
                  <c:v>44104</c:v>
                </c:pt>
              </c:numCache>
            </c:numRef>
          </c:cat>
          <c:val>
            <c:numRef>
              <c:f>'M-A-M-J'!$F$3:$F$208</c:f>
              <c:numCache>
                <c:formatCode>#,##0</c:formatCode>
                <c:ptCount val="206"/>
                <c:pt idx="0">
                  <c:v>11</c:v>
                </c:pt>
                <c:pt idx="1">
                  <c:v>12.067459780643743</c:v>
                </c:pt>
                <c:pt idx="2">
                  <c:v>13.238505075973722</c:v>
                </c:pt>
                <c:pt idx="3">
                  <c:v>14.523187198558071</c:v>
                </c:pt>
                <c:pt idx="4">
                  <c:v>15.932532667721148</c:v>
                </c:pt>
                <c:pt idx="5">
                  <c:v>17.4786378040892</c:v>
                </c:pt>
                <c:pt idx="6">
                  <c:v>19.174772495123612</c:v>
                </c:pt>
                <c:pt idx="7">
                  <c:v>21.035494019830313</c:v>
                </c:pt>
                <c:pt idx="8">
                  <c:v>23.076771906660884</c:v>
                </c:pt>
                <c:pt idx="9">
                  <c:v>25.316124892702383</c:v>
                </c:pt>
                <c:pt idx="10">
                  <c:v>27.772771155374571</c:v>
                </c:pt>
                <c:pt idx="11">
                  <c:v>30.467793100874509</c:v>
                </c:pt>
                <c:pt idx="12">
                  <c:v>33.424318117467905</c:v>
                </c:pt>
                <c:pt idx="13">
                  <c:v>36.667716837449305</c:v>
                </c:pt>
                <c:pt idx="14">
                  <c:v>40.225820600299649</c:v>
                </c:pt>
                <c:pt idx="15">
                  <c:v>44.129159972480196</c:v>
                </c:pt>
                <c:pt idx="16">
                  <c:v>48.411226357750181</c:v>
                </c:pt>
                <c:pt idx="17">
                  <c:v>53.108758927333874</c:v>
                </c:pt>
                <c:pt idx="18">
                  <c:v>58.262059313272609</c:v>
                </c:pt>
                <c:pt idx="19">
                  <c:v>63.915336742602364</c:v>
                </c:pt>
                <c:pt idx="20">
                  <c:v>70.117086546470006</c:v>
                </c:pt>
                <c:pt idx="21">
                  <c:v>76.920505258976675</c:v>
                </c:pt>
                <c:pt idx="22">
                  <c:v>84.383945827625652</c:v>
                </c:pt>
                <c:pt idx="23">
                  <c:v>92.571416793149794</c:v>
                </c:pt>
                <c:pt idx="24">
                  <c:v>101.55312966379299</c:v>
                </c:pt>
                <c:pt idx="25">
                  <c:v>111.40609911063092</c:v>
                </c:pt>
                <c:pt idx="26">
                  <c:v>122.21480104926245</c:v>
                </c:pt>
                <c:pt idx="27">
                  <c:v>134.07189415245142</c:v>
                </c:pt>
                <c:pt idx="28">
                  <c:v>147.07901086156031</c:v>
                </c:pt>
                <c:pt idx="29">
                  <c:v>161.34762453565438</c:v>
                </c:pt>
                <c:pt idx="30">
                  <c:v>177</c:v>
                </c:pt>
                <c:pt idx="31">
                  <c:v>194.17023543463458</c:v>
                </c:pt>
                <c:pt idx="32">
                  <c:v>213.00540428330766</c:v>
                </c:pt>
                <c:pt idx="33">
                  <c:v>233.66680666823032</c:v>
                </c:pt>
                <c:pt idx="34">
                  <c:v>256.33134067180993</c:v>
                </c:pt>
                <c:pt idx="35">
                  <c:v>281.19300479822317</c:v>
                </c:pt>
                <c:pt idx="36">
                  <c:v>308.46454396084658</c:v>
                </c:pt>
                <c:pt idx="37">
                  <c:v>338.37925246194021</c:v>
                </c:pt>
                <c:pt idx="38">
                  <c:v>371.19294864440519</c:v>
                </c:pt>
                <c:pt idx="39">
                  <c:v>407.18613720780269</c:v>
                </c:pt>
                <c:pt idx="40">
                  <c:v>446.66637659796299</c:v>
                </c:pt>
                <c:pt idx="41">
                  <c:v>489.97087040707527</c:v>
                </c:pt>
                <c:pt idx="42">
                  <c:v>537.46930336443984</c:v>
                </c:pt>
                <c:pt idx="43">
                  <c:v>589.56694426185641</c:v>
                </c:pt>
                <c:pt idx="44">
                  <c:v>646.7080400458234</c:v>
                </c:pt>
                <c:pt idx="45">
                  <c:v>709.37952732418159</c:v>
                </c:pt>
                <c:pt idx="46">
                  <c:v>778.11508967878751</c:v>
                </c:pt>
                <c:pt idx="47">
                  <c:v>853.49959144752347</c:v>
                </c:pt>
                <c:pt idx="48">
                  <c:v>936.17392103500526</c:v>
                </c:pt>
                <c:pt idx="49">
                  <c:v>1026.8402793250289</c:v>
                </c:pt>
                <c:pt idx="50">
                  <c:v>1126.267951388051</c:v>
                </c:pt>
                <c:pt idx="51">
                  <c:v>1235.2996023874939</c:v>
                </c:pt>
                <c:pt idx="52">
                  <c:v>1354.8581413664142</c:v>
                </c:pt>
                <c:pt idx="53">
                  <c:v>1485.9541994100084</c:v>
                </c:pt>
                <c:pt idx="54">
                  <c:v>1629.6942714882975</c:v>
                </c:pt>
                <c:pt idx="55">
                  <c:v>1787.28957403393</c:v>
                </c:pt>
                <c:pt idx="56">
                  <c:v>1960.0656729342113</c:v>
                </c:pt>
                <c:pt idx="57">
                  <c:v>2149.4729390283969</c:v>
                </c:pt>
                <c:pt idx="58">
                  <c:v>2357.0978902937204</c:v>
                </c:pt>
                <c:pt idx="59">
                  <c:v>2584.6754815441473</c:v>
                </c:pt>
                <c:pt idx="60">
                  <c:v>2834.1024034914772</c:v>
                </c:pt>
                <c:pt idx="61">
                  <c:v>3107.45145323115</c:v>
                </c:pt>
                <c:pt idx="62">
                  <c:v>3406.9870373747158</c:v>
                </c:pt>
                <c:pt idx="63">
                  <c:v>3735.1818668690462</c:v>
                </c:pt>
                <c:pt idx="64">
                  <c:v>4094.7348986738943</c:v>
                </c:pt>
                <c:pt idx="65">
                  <c:v>4488.5905735052256</c:v>
                </c:pt>
                <c:pt idx="66">
                  <c:v>4919.959390308356</c:v>
                </c:pt>
                <c:pt idx="67">
                  <c:v>5392.3398464366455</c:v>
                </c:pt>
                <c:pt idx="68">
                  <c:v>5909.5417570195386</c:v>
                </c:pt>
                <c:pt idx="69">
                  <c:v>6475.710946948011</c:v>
                </c:pt>
                <c:pt idx="70">
                  <c:v>7095.3552834162692</c:v>
                </c:pt>
                <c:pt idx="71">
                  <c:v>7773.3719850499765</c:v>
                </c:pt>
                <c:pt idx="72">
                  <c:v>8515.0761042194463</c:v>
                </c:pt>
                <c:pt idx="73">
                  <c:v>9326.230030960136</c:v>
                </c:pt>
                <c:pt idx="74">
                  <c:v>10213.073808674762</c:v>
                </c:pt>
                <c:pt idx="75">
                  <c:v>11182.355982055173</c:v>
                </c:pt>
                <c:pt idx="76">
                  <c:v>12241.364614967251</c:v>
                </c:pt>
                <c:pt idx="77">
                  <c:v>13397.958018911579</c:v>
                </c:pt>
                <c:pt idx="78">
                  <c:v>14660.594619699867</c:v>
                </c:pt>
                <c:pt idx="79">
                  <c:v>16038.36125993357</c:v>
                </c:pt>
                <c:pt idx="80">
                  <c:v>17540.999086806907</c:v>
                </c:pt>
                <c:pt idx="81">
                  <c:v>19178.926008236485</c:v>
                </c:pt>
                <c:pt idx="82">
                  <c:v>20963.254515613873</c:v>
                </c:pt>
                <c:pt idx="83">
                  <c:v>22905.803469849627</c:v>
                </c:pt>
                <c:pt idx="84">
                  <c:v>25019.102231431156</c:v>
                </c:pt>
                <c:pt idx="85">
                  <c:v>27316.385289289217</c:v>
                </c:pt>
                <c:pt idx="86">
                  <c:v>29811.575313886697</c:v>
                </c:pt>
                <c:pt idx="87">
                  <c:v>32519.25233631107</c:v>
                </c:pt>
                <c:pt idx="88">
                  <c:v>35454.606549653239</c:v>
                </c:pt>
                <c:pt idx="89">
                  <c:v>38633.372057618122</c:v>
                </c:pt>
                <c:pt idx="90">
                  <c:v>42071.738778182742</c:v>
                </c:pt>
                <c:pt idx="91">
                  <c:v>45786.239671462492</c:v>
                </c:pt>
                <c:pt idx="92">
                  <c:v>49793.610529124097</c:v>
                </c:pt>
                <c:pt idx="93">
                  <c:v>54110.619769652061</c:v>
                </c:pt>
                <c:pt idx="94">
                  <c:v>58753.866063941896</c:v>
                </c:pt>
                <c:pt idx="95">
                  <c:v>63739.54220408843</c:v>
                </c:pt>
                <c:pt idx="96">
                  <c:v>69083.164457757928</c:v>
                </c:pt>
                <c:pt idx="97">
                  <c:v>74799.267748232232</c:v>
                </c:pt>
                <c:pt idx="98">
                  <c:v>80901.068382589103</c:v>
                </c:pt>
                <c:pt idx="99">
                  <c:v>87400.097717919663</c:v>
                </c:pt>
                <c:pt idx="100">
                  <c:v>94305.812086182152</c:v>
                </c:pt>
                <c:pt idx="101">
                  <c:v>101625.18644222186</c:v>
                </c:pt>
                <c:pt idx="102">
                  <c:v>109362.30147329527</c:v>
                </c:pt>
                <c:pt idx="103">
                  <c:v>117517.93619222067</c:v>
                </c:pt>
                <c:pt idx="104">
                  <c:v>126089.18017373704</c:v>
                </c:pt>
                <c:pt idx="105">
                  <c:v>135069.08139659185</c:v>
                </c:pt>
                <c:pt idx="106">
                  <c:v>144446.34691236631</c:v>
                </c:pt>
                <c:pt idx="107">
                  <c:v>154205.11406057738</c:v>
                </c:pt>
                <c:pt idx="108">
                  <c:v>164324.80948898609</c:v>
                </c:pt>
                <c:pt idx="109">
                  <c:v>174780.11166160196</c:v>
                </c:pt>
                <c:pt idx="110">
                  <c:v>185541.02975811908</c:v>
                </c:pt>
                <c:pt idx="111">
                  <c:v>196573.10789660018</c:v>
                </c:pt>
                <c:pt idx="112">
                  <c:v>207837.75856946452</c:v>
                </c:pt>
                <c:pt idx="113">
                  <c:v>219292.7233158598</c:v>
                </c:pt>
                <c:pt idx="114">
                  <c:v>230892.6523193318</c:v>
                </c:pt>
                <c:pt idx="115">
                  <c:v>242589.78826510839</c:v>
                </c:pt>
                <c:pt idx="116">
                  <c:v>254334.73391162511</c:v>
                </c:pt>
                <c:pt idx="117">
                  <c:v>266077.27791821345</c:v>
                </c:pt>
                <c:pt idx="118">
                  <c:v>277767.24995749193</c:v>
                </c:pt>
                <c:pt idx="119">
                  <c:v>289355.37434668414</c:v>
                </c:pt>
                <c:pt idx="120">
                  <c:v>300794.09152327885</c:v>
                </c:pt>
                <c:pt idx="121">
                  <c:v>312038.31865863764</c:v>
                </c:pt>
                <c:pt idx="122">
                  <c:v>323046.12436600117</c:v>
                </c:pt>
                <c:pt idx="123">
                  <c:v>333779.2974843455</c:v>
                </c:pt>
                <c:pt idx="124">
                  <c:v>344203.79586626706</c:v>
                </c:pt>
                <c:pt idx="125">
                  <c:v>354290.06747168337</c:v>
                </c:pt>
                <c:pt idx="126">
                  <c:v>364013.24237687699</c:v>
                </c:pt>
                <c:pt idx="127">
                  <c:v>373353.20011042315</c:v>
                </c:pt>
                <c:pt idx="128">
                  <c:v>382294.52167587209</c:v>
                </c:pt>
                <c:pt idx="129">
                  <c:v>390826.33948254155</c:v>
                </c:pt>
                <c:pt idx="130">
                  <c:v>398942.10106851772</c:v>
                </c:pt>
                <c:pt idx="131">
                  <c:v>406639.26396487816</c:v>
                </c:pt>
                <c:pt idx="132">
                  <c:v>413918.93941159302</c:v>
                </c:pt>
                <c:pt idx="133">
                  <c:v>420785.50205546926</c:v>
                </c:pt>
                <c:pt idx="134">
                  <c:v>427246.18144069851</c:v>
                </c:pt>
                <c:pt idx="135">
                  <c:v>433310.64925888844</c:v>
                </c:pt>
                <c:pt idx="136">
                  <c:v>438990.61416635808</c:v>
                </c:pt>
                <c:pt idx="137">
                  <c:v>444299.43368745205</c:v>
                </c:pt>
                <c:pt idx="138">
                  <c:v>449251.75045663142</c:v>
                </c:pt>
                <c:pt idx="139">
                  <c:v>453863.15792547073</c:v>
                </c:pt>
                <c:pt idx="140">
                  <c:v>458149.89875344635</c:v>
                </c:pt>
                <c:pt idx="141">
                  <c:v>462128.59746062034</c:v>
                </c:pt>
                <c:pt idx="142">
                  <c:v>465816.02756543068</c:v>
                </c:pt>
                <c:pt idx="143">
                  <c:v>469228.91235960514</c:v>
                </c:pt>
                <c:pt idx="144">
                  <c:v>472383.75766700233</c:v>
                </c:pt>
                <c:pt idx="145">
                  <c:v>475296.71436613129</c:v>
                </c:pt>
                <c:pt idx="146">
                  <c:v>477983.46809398703</c:v>
                </c:pt>
                <c:pt idx="147">
                  <c:v>480459.15335657063</c:v>
                </c:pt>
                <c:pt idx="148">
                  <c:v>482738.28921480727</c:v>
                </c:pt>
                <c:pt idx="149">
                  <c:v>484834.73376188416</c:v>
                </c:pt>
                <c:pt idx="150">
                  <c:v>486761.65473131061</c:v>
                </c:pt>
                <c:pt idx="151">
                  <c:v>488531.51375040069</c:v>
                </c:pt>
                <c:pt idx="152">
                  <c:v>490156.06196173734</c:v>
                </c:pt>
                <c:pt idx="153">
                  <c:v>491646.34495984268</c:v>
                </c:pt>
                <c:pt idx="154">
                  <c:v>493012.71521967626</c:v>
                </c:pt>
                <c:pt idx="155">
                  <c:v>494264.85041880701</c:v>
                </c:pt>
                <c:pt idx="156">
                  <c:v>495411.77626983647</c:v>
                </c:pt>
                <c:pt idx="157">
                  <c:v>496461.89267975668</c:v>
                </c:pt>
                <c:pt idx="158">
                  <c:v>497423.00223593012</c:v>
                </c:pt>
                <c:pt idx="159">
                  <c:v>498302.34018313605</c:v>
                </c:pt>
                <c:pt idx="160">
                  <c:v>499106.60520244925</c:v>
                </c:pt>
                <c:pt idx="161">
                  <c:v>499841.99043108633</c:v>
                </c:pt>
                <c:pt idx="162">
                  <c:v>500514.21427376923</c:v>
                </c:pt>
                <c:pt idx="163">
                  <c:v>501128.55065183539</c:v>
                </c:pt>
                <c:pt idx="164">
                  <c:v>501689.8584177267</c:v>
                </c:pt>
                <c:pt idx="165">
                  <c:v>502202.6097310615</c:v>
                </c:pt>
                <c:pt idx="166">
                  <c:v>502670.9172497227</c:v>
                </c:pt>
                <c:pt idx="167">
                  <c:v>503098.56003668002</c:v>
                </c:pt>
                <c:pt idx="168">
                  <c:v>503489.00812192907</c:v>
                </c:pt>
                <c:pt idx="169">
                  <c:v>503845.4456901775</c:v>
                </c:pt>
                <c:pt idx="170">
                  <c:v>504170.79288984212</c:v>
                </c:pt>
                <c:pt idx="171">
                  <c:v>504467.72627850133</c:v>
                </c:pt>
                <c:pt idx="172">
                  <c:v>504738.69793504791</c:v>
                </c:pt>
                <c:pt idx="173">
                  <c:v>504985.95328014879</c:v>
                </c:pt>
                <c:pt idx="174">
                  <c:v>505211.54765488813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13-45A3-8ACC-51923EE4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02543"/>
        <c:axId val="74716463"/>
      </c:lineChart>
      <c:dateAx>
        <c:axId val="139902543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4716463"/>
        <c:crosses val="autoZero"/>
        <c:auto val="1"/>
        <c:lblOffset val="100"/>
        <c:baseTimeUnit val="days"/>
      </c:dateAx>
      <c:valAx>
        <c:axId val="7471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9902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Casos confirmados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'M-A-M-J'!$A$3:$A$208</c:f>
              <c:numCache>
                <c:formatCode>d\-mmm</c:formatCode>
                <c:ptCount val="206"/>
                <c:pt idx="0">
                  <c:v>43930</c:v>
                </c:pt>
                <c:pt idx="1">
                  <c:v>43931</c:v>
                </c:pt>
                <c:pt idx="2">
                  <c:v>43932</c:v>
                </c:pt>
                <c:pt idx="3">
                  <c:v>43933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43937</c:v>
                </c:pt>
                <c:pt idx="8">
                  <c:v>43938</c:v>
                </c:pt>
                <c:pt idx="9">
                  <c:v>43939</c:v>
                </c:pt>
                <c:pt idx="10">
                  <c:v>43940</c:v>
                </c:pt>
                <c:pt idx="11">
                  <c:v>43941</c:v>
                </c:pt>
                <c:pt idx="12">
                  <c:v>43942</c:v>
                </c:pt>
                <c:pt idx="13">
                  <c:v>43943</c:v>
                </c:pt>
                <c:pt idx="14">
                  <c:v>43944</c:v>
                </c:pt>
                <c:pt idx="15">
                  <c:v>43945</c:v>
                </c:pt>
                <c:pt idx="16">
                  <c:v>43946</c:v>
                </c:pt>
                <c:pt idx="17">
                  <c:v>43947</c:v>
                </c:pt>
                <c:pt idx="18">
                  <c:v>43948</c:v>
                </c:pt>
                <c:pt idx="19">
                  <c:v>43949</c:v>
                </c:pt>
                <c:pt idx="20">
                  <c:v>43950</c:v>
                </c:pt>
                <c:pt idx="21">
                  <c:v>43951</c:v>
                </c:pt>
                <c:pt idx="22">
                  <c:v>43952</c:v>
                </c:pt>
                <c:pt idx="23">
                  <c:v>43953</c:v>
                </c:pt>
                <c:pt idx="24">
                  <c:v>43954</c:v>
                </c:pt>
                <c:pt idx="25">
                  <c:v>43955</c:v>
                </c:pt>
                <c:pt idx="26">
                  <c:v>43956</c:v>
                </c:pt>
                <c:pt idx="27">
                  <c:v>43957</c:v>
                </c:pt>
                <c:pt idx="28">
                  <c:v>43958</c:v>
                </c:pt>
                <c:pt idx="29">
                  <c:v>43959</c:v>
                </c:pt>
                <c:pt idx="30">
                  <c:v>43960</c:v>
                </c:pt>
                <c:pt idx="31">
                  <c:v>43961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43968</c:v>
                </c:pt>
                <c:pt idx="39">
                  <c:v>43969</c:v>
                </c:pt>
                <c:pt idx="40">
                  <c:v>43970</c:v>
                </c:pt>
                <c:pt idx="41">
                  <c:v>43971</c:v>
                </c:pt>
                <c:pt idx="42">
                  <c:v>43972</c:v>
                </c:pt>
                <c:pt idx="43">
                  <c:v>43973</c:v>
                </c:pt>
                <c:pt idx="44">
                  <c:v>43974</c:v>
                </c:pt>
                <c:pt idx="45">
                  <c:v>43975</c:v>
                </c:pt>
                <c:pt idx="46">
                  <c:v>43976</c:v>
                </c:pt>
                <c:pt idx="47">
                  <c:v>43977</c:v>
                </c:pt>
                <c:pt idx="48">
                  <c:v>43978</c:v>
                </c:pt>
                <c:pt idx="49">
                  <c:v>43979</c:v>
                </c:pt>
                <c:pt idx="50">
                  <c:v>43980</c:v>
                </c:pt>
                <c:pt idx="51">
                  <c:v>43981</c:v>
                </c:pt>
                <c:pt idx="52">
                  <c:v>43982</c:v>
                </c:pt>
                <c:pt idx="53">
                  <c:v>43983</c:v>
                </c:pt>
                <c:pt idx="54">
                  <c:v>43984</c:v>
                </c:pt>
                <c:pt idx="55">
                  <c:v>43985</c:v>
                </c:pt>
                <c:pt idx="56">
                  <c:v>43986</c:v>
                </c:pt>
                <c:pt idx="57">
                  <c:v>43987</c:v>
                </c:pt>
                <c:pt idx="58">
                  <c:v>43988</c:v>
                </c:pt>
                <c:pt idx="59">
                  <c:v>43989</c:v>
                </c:pt>
                <c:pt idx="60">
                  <c:v>43990</c:v>
                </c:pt>
                <c:pt idx="61">
                  <c:v>43991</c:v>
                </c:pt>
                <c:pt idx="62">
                  <c:v>43992</c:v>
                </c:pt>
                <c:pt idx="63">
                  <c:v>43993</c:v>
                </c:pt>
                <c:pt idx="64">
                  <c:v>43994</c:v>
                </c:pt>
                <c:pt idx="65">
                  <c:v>43995</c:v>
                </c:pt>
                <c:pt idx="66">
                  <c:v>43996</c:v>
                </c:pt>
                <c:pt idx="67">
                  <c:v>43997</c:v>
                </c:pt>
                <c:pt idx="68">
                  <c:v>43998</c:v>
                </c:pt>
                <c:pt idx="69">
                  <c:v>43999</c:v>
                </c:pt>
                <c:pt idx="70">
                  <c:v>44000</c:v>
                </c:pt>
                <c:pt idx="71">
                  <c:v>44001</c:v>
                </c:pt>
                <c:pt idx="72">
                  <c:v>44002</c:v>
                </c:pt>
                <c:pt idx="73">
                  <c:v>44003</c:v>
                </c:pt>
                <c:pt idx="74">
                  <c:v>44004</c:v>
                </c:pt>
                <c:pt idx="75">
                  <c:v>44005</c:v>
                </c:pt>
                <c:pt idx="76">
                  <c:v>44006</c:v>
                </c:pt>
                <c:pt idx="77">
                  <c:v>44007</c:v>
                </c:pt>
                <c:pt idx="78">
                  <c:v>44008</c:v>
                </c:pt>
                <c:pt idx="79">
                  <c:v>44009</c:v>
                </c:pt>
                <c:pt idx="80">
                  <c:v>44010</c:v>
                </c:pt>
                <c:pt idx="81">
                  <c:v>44011</c:v>
                </c:pt>
                <c:pt idx="82">
                  <c:v>44012</c:v>
                </c:pt>
                <c:pt idx="83">
                  <c:v>44013</c:v>
                </c:pt>
                <c:pt idx="84">
                  <c:v>44014</c:v>
                </c:pt>
                <c:pt idx="85">
                  <c:v>44015</c:v>
                </c:pt>
                <c:pt idx="86">
                  <c:v>44016</c:v>
                </c:pt>
                <c:pt idx="87">
                  <c:v>44017</c:v>
                </c:pt>
                <c:pt idx="88">
                  <c:v>44018</c:v>
                </c:pt>
                <c:pt idx="89">
                  <c:v>44019</c:v>
                </c:pt>
                <c:pt idx="90">
                  <c:v>44020</c:v>
                </c:pt>
                <c:pt idx="91">
                  <c:v>44021</c:v>
                </c:pt>
                <c:pt idx="92">
                  <c:v>44022</c:v>
                </c:pt>
                <c:pt idx="93">
                  <c:v>44023</c:v>
                </c:pt>
                <c:pt idx="94">
                  <c:v>44024</c:v>
                </c:pt>
                <c:pt idx="95">
                  <c:v>44025</c:v>
                </c:pt>
                <c:pt idx="96">
                  <c:v>44026</c:v>
                </c:pt>
                <c:pt idx="97">
                  <c:v>44027</c:v>
                </c:pt>
                <c:pt idx="98">
                  <c:v>44028</c:v>
                </c:pt>
                <c:pt idx="99">
                  <c:v>44029</c:v>
                </c:pt>
                <c:pt idx="100">
                  <c:v>44030</c:v>
                </c:pt>
                <c:pt idx="101">
                  <c:v>44031</c:v>
                </c:pt>
                <c:pt idx="102">
                  <c:v>44032</c:v>
                </c:pt>
                <c:pt idx="103">
                  <c:v>44033</c:v>
                </c:pt>
                <c:pt idx="104">
                  <c:v>44034</c:v>
                </c:pt>
                <c:pt idx="105">
                  <c:v>44035</c:v>
                </c:pt>
                <c:pt idx="106">
                  <c:v>44036</c:v>
                </c:pt>
                <c:pt idx="107">
                  <c:v>44037</c:v>
                </c:pt>
                <c:pt idx="108">
                  <c:v>44038</c:v>
                </c:pt>
                <c:pt idx="109">
                  <c:v>44039</c:v>
                </c:pt>
                <c:pt idx="110">
                  <c:v>44040</c:v>
                </c:pt>
                <c:pt idx="111">
                  <c:v>44041</c:v>
                </c:pt>
                <c:pt idx="112">
                  <c:v>44042</c:v>
                </c:pt>
                <c:pt idx="113">
                  <c:v>44043</c:v>
                </c:pt>
                <c:pt idx="114">
                  <c:v>44044</c:v>
                </c:pt>
                <c:pt idx="115">
                  <c:v>44045</c:v>
                </c:pt>
                <c:pt idx="116">
                  <c:v>44046</c:v>
                </c:pt>
                <c:pt idx="117">
                  <c:v>44047</c:v>
                </c:pt>
                <c:pt idx="118">
                  <c:v>44048</c:v>
                </c:pt>
                <c:pt idx="119">
                  <c:v>44049</c:v>
                </c:pt>
                <c:pt idx="120">
                  <c:v>44050</c:v>
                </c:pt>
                <c:pt idx="121">
                  <c:v>44051</c:v>
                </c:pt>
                <c:pt idx="122">
                  <c:v>44052</c:v>
                </c:pt>
                <c:pt idx="123">
                  <c:v>44053</c:v>
                </c:pt>
                <c:pt idx="124">
                  <c:v>44054</c:v>
                </c:pt>
                <c:pt idx="125">
                  <c:v>44055</c:v>
                </c:pt>
                <c:pt idx="126">
                  <c:v>44056</c:v>
                </c:pt>
                <c:pt idx="127">
                  <c:v>44057</c:v>
                </c:pt>
                <c:pt idx="128">
                  <c:v>44058</c:v>
                </c:pt>
                <c:pt idx="129">
                  <c:v>44059</c:v>
                </c:pt>
                <c:pt idx="130">
                  <c:v>44060</c:v>
                </c:pt>
                <c:pt idx="131">
                  <c:v>44061</c:v>
                </c:pt>
                <c:pt idx="132">
                  <c:v>44062</c:v>
                </c:pt>
                <c:pt idx="133">
                  <c:v>44063</c:v>
                </c:pt>
                <c:pt idx="134">
                  <c:v>44064</c:v>
                </c:pt>
                <c:pt idx="135">
                  <c:v>44065</c:v>
                </c:pt>
                <c:pt idx="136">
                  <c:v>44066</c:v>
                </c:pt>
                <c:pt idx="137">
                  <c:v>44067</c:v>
                </c:pt>
                <c:pt idx="138">
                  <c:v>44068</c:v>
                </c:pt>
                <c:pt idx="139">
                  <c:v>44069</c:v>
                </c:pt>
                <c:pt idx="140">
                  <c:v>44070</c:v>
                </c:pt>
                <c:pt idx="141">
                  <c:v>44071</c:v>
                </c:pt>
                <c:pt idx="142">
                  <c:v>44072</c:v>
                </c:pt>
                <c:pt idx="143">
                  <c:v>44073</c:v>
                </c:pt>
                <c:pt idx="144">
                  <c:v>44074</c:v>
                </c:pt>
                <c:pt idx="145">
                  <c:v>44075</c:v>
                </c:pt>
                <c:pt idx="146">
                  <c:v>44076</c:v>
                </c:pt>
                <c:pt idx="147">
                  <c:v>44077</c:v>
                </c:pt>
                <c:pt idx="148">
                  <c:v>44078</c:v>
                </c:pt>
                <c:pt idx="149">
                  <c:v>44079</c:v>
                </c:pt>
                <c:pt idx="150">
                  <c:v>44080</c:v>
                </c:pt>
                <c:pt idx="151">
                  <c:v>44081</c:v>
                </c:pt>
                <c:pt idx="152">
                  <c:v>44082</c:v>
                </c:pt>
                <c:pt idx="153">
                  <c:v>44083</c:v>
                </c:pt>
                <c:pt idx="154">
                  <c:v>44084</c:v>
                </c:pt>
                <c:pt idx="155">
                  <c:v>44085</c:v>
                </c:pt>
                <c:pt idx="156">
                  <c:v>44086</c:v>
                </c:pt>
                <c:pt idx="157">
                  <c:v>44087</c:v>
                </c:pt>
                <c:pt idx="158">
                  <c:v>44088</c:v>
                </c:pt>
                <c:pt idx="159">
                  <c:v>44089</c:v>
                </c:pt>
                <c:pt idx="160">
                  <c:v>44090</c:v>
                </c:pt>
                <c:pt idx="161">
                  <c:v>44091</c:v>
                </c:pt>
                <c:pt idx="162">
                  <c:v>44092</c:v>
                </c:pt>
                <c:pt idx="163">
                  <c:v>44093</c:v>
                </c:pt>
                <c:pt idx="164">
                  <c:v>44094</c:v>
                </c:pt>
                <c:pt idx="165">
                  <c:v>44095</c:v>
                </c:pt>
                <c:pt idx="166">
                  <c:v>44096</c:v>
                </c:pt>
                <c:pt idx="167">
                  <c:v>44097</c:v>
                </c:pt>
                <c:pt idx="168">
                  <c:v>44098</c:v>
                </c:pt>
                <c:pt idx="169">
                  <c:v>44099</c:v>
                </c:pt>
                <c:pt idx="170">
                  <c:v>44100</c:v>
                </c:pt>
                <c:pt idx="171">
                  <c:v>44101</c:v>
                </c:pt>
                <c:pt idx="172">
                  <c:v>44102</c:v>
                </c:pt>
                <c:pt idx="173">
                  <c:v>44103</c:v>
                </c:pt>
                <c:pt idx="174">
                  <c:v>44104</c:v>
                </c:pt>
              </c:numCache>
            </c:numRef>
          </c:cat>
          <c:val>
            <c:numRef>
              <c:f>'M-A-M-J'!$C$3:$C$208</c:f>
              <c:numCache>
                <c:formatCode>General</c:formatCode>
                <c:ptCount val="206"/>
                <c:pt idx="0">
                  <c:v>11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17</c:v>
                </c:pt>
                <c:pt idx="6">
                  <c:v>21</c:v>
                </c:pt>
                <c:pt idx="7">
                  <c:v>23</c:v>
                </c:pt>
                <c:pt idx="8">
                  <c:v>29</c:v>
                </c:pt>
                <c:pt idx="9">
                  <c:v>32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45</c:v>
                </c:pt>
                <c:pt idx="14">
                  <c:v>46</c:v>
                </c:pt>
                <c:pt idx="15">
                  <c:v>48</c:v>
                </c:pt>
                <c:pt idx="16">
                  <c:v>55</c:v>
                </c:pt>
                <c:pt idx="17">
                  <c:v>57</c:v>
                </c:pt>
                <c:pt idx="18">
                  <c:v>55</c:v>
                </c:pt>
                <c:pt idx="19">
                  <c:v>70</c:v>
                </c:pt>
                <c:pt idx="20">
                  <c:v>71</c:v>
                </c:pt>
                <c:pt idx="21">
                  <c:v>85</c:v>
                </c:pt>
                <c:pt idx="22">
                  <c:v>91</c:v>
                </c:pt>
                <c:pt idx="23">
                  <c:v>105</c:v>
                </c:pt>
                <c:pt idx="24">
                  <c:v>111</c:v>
                </c:pt>
                <c:pt idx="25">
                  <c:v>120</c:v>
                </c:pt>
                <c:pt idx="26">
                  <c:v>130</c:v>
                </c:pt>
                <c:pt idx="27">
                  <c:v>144</c:v>
                </c:pt>
                <c:pt idx="28">
                  <c:v>152</c:v>
                </c:pt>
                <c:pt idx="29">
                  <c:v>167</c:v>
                </c:pt>
                <c:pt idx="30">
                  <c:v>177</c:v>
                </c:pt>
                <c:pt idx="32">
                  <c:v>197</c:v>
                </c:pt>
                <c:pt idx="33">
                  <c:v>237</c:v>
                </c:pt>
                <c:pt idx="34">
                  <c:v>260</c:v>
                </c:pt>
                <c:pt idx="35">
                  <c:v>292</c:v>
                </c:pt>
                <c:pt idx="36">
                  <c:v>311</c:v>
                </c:pt>
                <c:pt idx="37">
                  <c:v>317</c:v>
                </c:pt>
                <c:pt idx="38">
                  <c:v>333</c:v>
                </c:pt>
                <c:pt idx="39">
                  <c:v>369</c:v>
                </c:pt>
                <c:pt idx="40">
                  <c:v>382</c:v>
                </c:pt>
                <c:pt idx="41">
                  <c:v>399</c:v>
                </c:pt>
                <c:pt idx="42">
                  <c:v>443</c:v>
                </c:pt>
                <c:pt idx="43">
                  <c:v>460</c:v>
                </c:pt>
                <c:pt idx="45">
                  <c:v>480</c:v>
                </c:pt>
                <c:pt idx="46">
                  <c:v>500</c:v>
                </c:pt>
                <c:pt idx="47">
                  <c:v>571</c:v>
                </c:pt>
                <c:pt idx="48">
                  <c:v>650</c:v>
                </c:pt>
                <c:pt idx="49">
                  <c:v>684</c:v>
                </c:pt>
                <c:pt idx="50">
                  <c:v>696</c:v>
                </c:pt>
                <c:pt idx="52">
                  <c:v>741</c:v>
                </c:pt>
                <c:pt idx="53">
                  <c:v>762</c:v>
                </c:pt>
                <c:pt idx="54">
                  <c:v>783</c:v>
                </c:pt>
                <c:pt idx="55">
                  <c:v>844</c:v>
                </c:pt>
                <c:pt idx="56">
                  <c:v>886</c:v>
                </c:pt>
                <c:pt idx="57">
                  <c:v>929</c:v>
                </c:pt>
                <c:pt idx="58">
                  <c:v>949</c:v>
                </c:pt>
                <c:pt idx="59">
                  <c:v>954</c:v>
                </c:pt>
                <c:pt idx="60">
                  <c:v>997</c:v>
                </c:pt>
                <c:pt idx="61">
                  <c:v>1044</c:v>
                </c:pt>
                <c:pt idx="62">
                  <c:v>1125</c:v>
                </c:pt>
                <c:pt idx="63">
                  <c:v>1137</c:v>
                </c:pt>
                <c:pt idx="64">
                  <c:v>1217</c:v>
                </c:pt>
                <c:pt idx="67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F5A-B033-0B6DACF3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02543"/>
        <c:axId val="74716463"/>
      </c:lineChart>
      <c:lineChart>
        <c:grouping val="standard"/>
        <c:varyColors val="0"/>
        <c:ser>
          <c:idx val="1"/>
          <c:order val="1"/>
          <c:tx>
            <c:strRef>
              <c:f>'M-A-M-J'!$F$2</c:f>
              <c:strCache>
                <c:ptCount val="1"/>
                <c:pt idx="0">
                  <c:v>Estimado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'M-A-M-J'!$A$3:$A$122</c:f>
              <c:numCache>
                <c:formatCode>d\-mmm</c:formatCode>
                <c:ptCount val="120"/>
                <c:pt idx="0">
                  <c:v>43930</c:v>
                </c:pt>
                <c:pt idx="1">
                  <c:v>43931</c:v>
                </c:pt>
                <c:pt idx="2">
                  <c:v>43932</c:v>
                </c:pt>
                <c:pt idx="3">
                  <c:v>43933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43937</c:v>
                </c:pt>
                <c:pt idx="8">
                  <c:v>43938</c:v>
                </c:pt>
                <c:pt idx="9">
                  <c:v>43939</c:v>
                </c:pt>
                <c:pt idx="10">
                  <c:v>43940</c:v>
                </c:pt>
                <c:pt idx="11">
                  <c:v>43941</c:v>
                </c:pt>
                <c:pt idx="12">
                  <c:v>43942</c:v>
                </c:pt>
                <c:pt idx="13">
                  <c:v>43943</c:v>
                </c:pt>
                <c:pt idx="14">
                  <c:v>43944</c:v>
                </c:pt>
                <c:pt idx="15">
                  <c:v>43945</c:v>
                </c:pt>
                <c:pt idx="16">
                  <c:v>43946</c:v>
                </c:pt>
                <c:pt idx="17">
                  <c:v>43947</c:v>
                </c:pt>
                <c:pt idx="18">
                  <c:v>43948</c:v>
                </c:pt>
                <c:pt idx="19">
                  <c:v>43949</c:v>
                </c:pt>
                <c:pt idx="20">
                  <c:v>43950</c:v>
                </c:pt>
                <c:pt idx="21">
                  <c:v>43951</c:v>
                </c:pt>
                <c:pt idx="22">
                  <c:v>43952</c:v>
                </c:pt>
                <c:pt idx="23">
                  <c:v>43953</c:v>
                </c:pt>
                <c:pt idx="24">
                  <c:v>43954</c:v>
                </c:pt>
                <c:pt idx="25">
                  <c:v>43955</c:v>
                </c:pt>
                <c:pt idx="26">
                  <c:v>43956</c:v>
                </c:pt>
                <c:pt idx="27">
                  <c:v>43957</c:v>
                </c:pt>
                <c:pt idx="28">
                  <c:v>43958</c:v>
                </c:pt>
                <c:pt idx="29">
                  <c:v>43959</c:v>
                </c:pt>
                <c:pt idx="30">
                  <c:v>43960</c:v>
                </c:pt>
                <c:pt idx="31">
                  <c:v>43961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43968</c:v>
                </c:pt>
                <c:pt idx="39">
                  <c:v>43969</c:v>
                </c:pt>
                <c:pt idx="40">
                  <c:v>43970</c:v>
                </c:pt>
                <c:pt idx="41">
                  <c:v>43971</c:v>
                </c:pt>
                <c:pt idx="42">
                  <c:v>43972</c:v>
                </c:pt>
                <c:pt idx="43">
                  <c:v>43973</c:v>
                </c:pt>
                <c:pt idx="44">
                  <c:v>43974</c:v>
                </c:pt>
                <c:pt idx="45">
                  <c:v>43975</c:v>
                </c:pt>
                <c:pt idx="46">
                  <c:v>43976</c:v>
                </c:pt>
                <c:pt idx="47">
                  <c:v>43977</c:v>
                </c:pt>
                <c:pt idx="48">
                  <c:v>43978</c:v>
                </c:pt>
                <c:pt idx="49">
                  <c:v>43979</c:v>
                </c:pt>
                <c:pt idx="50">
                  <c:v>43980</c:v>
                </c:pt>
                <c:pt idx="51">
                  <c:v>43981</c:v>
                </c:pt>
                <c:pt idx="52">
                  <c:v>43982</c:v>
                </c:pt>
                <c:pt idx="53">
                  <c:v>43983</c:v>
                </c:pt>
                <c:pt idx="54">
                  <c:v>43984</c:v>
                </c:pt>
                <c:pt idx="55">
                  <c:v>43985</c:v>
                </c:pt>
                <c:pt idx="56">
                  <c:v>43986</c:v>
                </c:pt>
                <c:pt idx="57">
                  <c:v>43987</c:v>
                </c:pt>
                <c:pt idx="58">
                  <c:v>43988</c:v>
                </c:pt>
                <c:pt idx="59">
                  <c:v>43989</c:v>
                </c:pt>
                <c:pt idx="60">
                  <c:v>43990</c:v>
                </c:pt>
                <c:pt idx="61">
                  <c:v>43991</c:v>
                </c:pt>
                <c:pt idx="62">
                  <c:v>43992</c:v>
                </c:pt>
                <c:pt idx="63">
                  <c:v>43993</c:v>
                </c:pt>
                <c:pt idx="64">
                  <c:v>43994</c:v>
                </c:pt>
                <c:pt idx="65">
                  <c:v>43995</c:v>
                </c:pt>
                <c:pt idx="66">
                  <c:v>43996</c:v>
                </c:pt>
                <c:pt idx="67">
                  <c:v>43997</c:v>
                </c:pt>
                <c:pt idx="68">
                  <c:v>43998</c:v>
                </c:pt>
                <c:pt idx="69">
                  <c:v>43999</c:v>
                </c:pt>
                <c:pt idx="70">
                  <c:v>44000</c:v>
                </c:pt>
                <c:pt idx="71">
                  <c:v>44001</c:v>
                </c:pt>
                <c:pt idx="72">
                  <c:v>44002</c:v>
                </c:pt>
                <c:pt idx="73">
                  <c:v>44003</c:v>
                </c:pt>
                <c:pt idx="74">
                  <c:v>44004</c:v>
                </c:pt>
                <c:pt idx="75">
                  <c:v>44005</c:v>
                </c:pt>
                <c:pt idx="76">
                  <c:v>44006</c:v>
                </c:pt>
                <c:pt idx="77">
                  <c:v>44007</c:v>
                </c:pt>
                <c:pt idx="78">
                  <c:v>44008</c:v>
                </c:pt>
                <c:pt idx="79">
                  <c:v>44009</c:v>
                </c:pt>
                <c:pt idx="80">
                  <c:v>44010</c:v>
                </c:pt>
                <c:pt idx="81">
                  <c:v>44011</c:v>
                </c:pt>
                <c:pt idx="82">
                  <c:v>44012</c:v>
                </c:pt>
                <c:pt idx="83">
                  <c:v>44013</c:v>
                </c:pt>
                <c:pt idx="84">
                  <c:v>44014</c:v>
                </c:pt>
                <c:pt idx="85">
                  <c:v>44015</c:v>
                </c:pt>
                <c:pt idx="86">
                  <c:v>44016</c:v>
                </c:pt>
                <c:pt idx="87">
                  <c:v>44017</c:v>
                </c:pt>
                <c:pt idx="88">
                  <c:v>44018</c:v>
                </c:pt>
                <c:pt idx="89">
                  <c:v>44019</c:v>
                </c:pt>
                <c:pt idx="90">
                  <c:v>44020</c:v>
                </c:pt>
                <c:pt idx="91">
                  <c:v>44021</c:v>
                </c:pt>
                <c:pt idx="92">
                  <c:v>44022</c:v>
                </c:pt>
                <c:pt idx="93">
                  <c:v>44023</c:v>
                </c:pt>
                <c:pt idx="94">
                  <c:v>44024</c:v>
                </c:pt>
                <c:pt idx="95">
                  <c:v>44025</c:v>
                </c:pt>
                <c:pt idx="96">
                  <c:v>44026</c:v>
                </c:pt>
                <c:pt idx="97">
                  <c:v>44027</c:v>
                </c:pt>
                <c:pt idx="98">
                  <c:v>44028</c:v>
                </c:pt>
                <c:pt idx="99">
                  <c:v>44029</c:v>
                </c:pt>
                <c:pt idx="100">
                  <c:v>44030</c:v>
                </c:pt>
                <c:pt idx="101">
                  <c:v>44031</c:v>
                </c:pt>
                <c:pt idx="102">
                  <c:v>44032</c:v>
                </c:pt>
                <c:pt idx="103">
                  <c:v>44033</c:v>
                </c:pt>
                <c:pt idx="104">
                  <c:v>44034</c:v>
                </c:pt>
                <c:pt idx="105">
                  <c:v>44035</c:v>
                </c:pt>
                <c:pt idx="106">
                  <c:v>44036</c:v>
                </c:pt>
                <c:pt idx="107">
                  <c:v>44037</c:v>
                </c:pt>
                <c:pt idx="108">
                  <c:v>44038</c:v>
                </c:pt>
                <c:pt idx="109">
                  <c:v>44039</c:v>
                </c:pt>
                <c:pt idx="110">
                  <c:v>44040</c:v>
                </c:pt>
                <c:pt idx="111">
                  <c:v>44041</c:v>
                </c:pt>
                <c:pt idx="112">
                  <c:v>44042</c:v>
                </c:pt>
                <c:pt idx="113">
                  <c:v>44043</c:v>
                </c:pt>
                <c:pt idx="114">
                  <c:v>44044</c:v>
                </c:pt>
                <c:pt idx="115">
                  <c:v>44045</c:v>
                </c:pt>
                <c:pt idx="116">
                  <c:v>44046</c:v>
                </c:pt>
                <c:pt idx="117">
                  <c:v>44047</c:v>
                </c:pt>
                <c:pt idx="118">
                  <c:v>44048</c:v>
                </c:pt>
                <c:pt idx="119">
                  <c:v>44049</c:v>
                </c:pt>
              </c:numCache>
            </c:numRef>
          </c:cat>
          <c:val>
            <c:numRef>
              <c:f>'M-A-M-J'!$F$3:$F$208</c:f>
              <c:numCache>
                <c:formatCode>#,##0</c:formatCode>
                <c:ptCount val="206"/>
                <c:pt idx="0">
                  <c:v>11</c:v>
                </c:pt>
                <c:pt idx="1">
                  <c:v>12.067459780643743</c:v>
                </c:pt>
                <c:pt idx="2">
                  <c:v>13.238505075973722</c:v>
                </c:pt>
                <c:pt idx="3">
                  <c:v>14.523187198558071</c:v>
                </c:pt>
                <c:pt idx="4">
                  <c:v>15.932532667721148</c:v>
                </c:pt>
                <c:pt idx="5">
                  <c:v>17.4786378040892</c:v>
                </c:pt>
                <c:pt idx="6">
                  <c:v>19.174772495123612</c:v>
                </c:pt>
                <c:pt idx="7">
                  <c:v>21.035494019830313</c:v>
                </c:pt>
                <c:pt idx="8">
                  <c:v>23.076771906660884</c:v>
                </c:pt>
                <c:pt idx="9">
                  <c:v>25.316124892702383</c:v>
                </c:pt>
                <c:pt idx="10">
                  <c:v>27.772771155374571</c:v>
                </c:pt>
                <c:pt idx="11">
                  <c:v>30.467793100874509</c:v>
                </c:pt>
                <c:pt idx="12">
                  <c:v>33.424318117467905</c:v>
                </c:pt>
                <c:pt idx="13">
                  <c:v>36.667716837449305</c:v>
                </c:pt>
                <c:pt idx="14">
                  <c:v>40.225820600299649</c:v>
                </c:pt>
                <c:pt idx="15">
                  <c:v>44.129159972480196</c:v>
                </c:pt>
                <c:pt idx="16">
                  <c:v>48.411226357750181</c:v>
                </c:pt>
                <c:pt idx="17">
                  <c:v>53.108758927333874</c:v>
                </c:pt>
                <c:pt idx="18">
                  <c:v>58.262059313272609</c:v>
                </c:pt>
                <c:pt idx="19">
                  <c:v>63.915336742602364</c:v>
                </c:pt>
                <c:pt idx="20">
                  <c:v>70.117086546470006</c:v>
                </c:pt>
                <c:pt idx="21">
                  <c:v>76.920505258976675</c:v>
                </c:pt>
                <c:pt idx="22">
                  <c:v>84.383945827625652</c:v>
                </c:pt>
                <c:pt idx="23">
                  <c:v>92.571416793149794</c:v>
                </c:pt>
                <c:pt idx="24">
                  <c:v>101.55312966379299</c:v>
                </c:pt>
                <c:pt idx="25">
                  <c:v>111.40609911063092</c:v>
                </c:pt>
                <c:pt idx="26">
                  <c:v>122.21480104926245</c:v>
                </c:pt>
                <c:pt idx="27">
                  <c:v>134.07189415245142</c:v>
                </c:pt>
                <c:pt idx="28">
                  <c:v>147.07901086156031</c:v>
                </c:pt>
                <c:pt idx="29">
                  <c:v>161.34762453565438</c:v>
                </c:pt>
                <c:pt idx="30">
                  <c:v>177</c:v>
                </c:pt>
                <c:pt idx="31">
                  <c:v>194.17023543463458</c:v>
                </c:pt>
                <c:pt idx="32">
                  <c:v>213.00540428330766</c:v>
                </c:pt>
                <c:pt idx="33">
                  <c:v>233.66680666823032</c:v>
                </c:pt>
                <c:pt idx="34">
                  <c:v>256.33134067180993</c:v>
                </c:pt>
                <c:pt idx="35">
                  <c:v>281.19300479822317</c:v>
                </c:pt>
                <c:pt idx="36">
                  <c:v>308.46454396084658</c:v>
                </c:pt>
                <c:pt idx="37">
                  <c:v>338.37925246194021</c:v>
                </c:pt>
                <c:pt idx="38">
                  <c:v>371.19294864440519</c:v>
                </c:pt>
                <c:pt idx="39">
                  <c:v>407.18613720780269</c:v>
                </c:pt>
                <c:pt idx="40">
                  <c:v>446.66637659796299</c:v>
                </c:pt>
                <c:pt idx="41">
                  <c:v>489.97087040707527</c:v>
                </c:pt>
                <c:pt idx="42">
                  <c:v>537.46930336443984</c:v>
                </c:pt>
                <c:pt idx="43">
                  <c:v>589.56694426185641</c:v>
                </c:pt>
                <c:pt idx="44">
                  <c:v>646.7080400458234</c:v>
                </c:pt>
                <c:pt idx="45">
                  <c:v>709.37952732418159</c:v>
                </c:pt>
                <c:pt idx="46">
                  <c:v>778.11508967878751</c:v>
                </c:pt>
                <c:pt idx="47">
                  <c:v>853.49959144752347</c:v>
                </c:pt>
                <c:pt idx="48">
                  <c:v>936.17392103500526</c:v>
                </c:pt>
                <c:pt idx="49">
                  <c:v>1026.8402793250289</c:v>
                </c:pt>
                <c:pt idx="50">
                  <c:v>1126.267951388051</c:v>
                </c:pt>
                <c:pt idx="51">
                  <c:v>1235.2996023874939</c:v>
                </c:pt>
                <c:pt idx="52">
                  <c:v>1354.8581413664142</c:v>
                </c:pt>
                <c:pt idx="53">
                  <c:v>1485.9541994100084</c:v>
                </c:pt>
                <c:pt idx="54">
                  <c:v>1629.6942714882975</c:v>
                </c:pt>
                <c:pt idx="55">
                  <c:v>1787.28957403393</c:v>
                </c:pt>
                <c:pt idx="56">
                  <c:v>1960.0656729342113</c:v>
                </c:pt>
                <c:pt idx="57">
                  <c:v>2149.4729390283969</c:v>
                </c:pt>
                <c:pt idx="58">
                  <c:v>2357.0978902937204</c:v>
                </c:pt>
                <c:pt idx="59">
                  <c:v>2584.6754815441473</c:v>
                </c:pt>
                <c:pt idx="60">
                  <c:v>2834.1024034914772</c:v>
                </c:pt>
                <c:pt idx="61">
                  <c:v>3107.45145323115</c:v>
                </c:pt>
                <c:pt idx="62">
                  <c:v>3406.9870373747158</c:v>
                </c:pt>
                <c:pt idx="63">
                  <c:v>3735.1818668690462</c:v>
                </c:pt>
                <c:pt idx="64">
                  <c:v>4094.7348986738943</c:v>
                </c:pt>
                <c:pt idx="65">
                  <c:v>4488.5905735052256</c:v>
                </c:pt>
                <c:pt idx="66">
                  <c:v>4919.959390308356</c:v>
                </c:pt>
                <c:pt idx="67">
                  <c:v>5392.3398464366455</c:v>
                </c:pt>
                <c:pt idx="68">
                  <c:v>5909.5417570195386</c:v>
                </c:pt>
                <c:pt idx="69">
                  <c:v>6475.710946948011</c:v>
                </c:pt>
                <c:pt idx="70">
                  <c:v>7095.3552834162692</c:v>
                </c:pt>
                <c:pt idx="71">
                  <c:v>7773.3719850499765</c:v>
                </c:pt>
                <c:pt idx="72">
                  <c:v>8515.0761042194463</c:v>
                </c:pt>
                <c:pt idx="73">
                  <c:v>9326.230030960136</c:v>
                </c:pt>
                <c:pt idx="74">
                  <c:v>10213.073808674762</c:v>
                </c:pt>
                <c:pt idx="75">
                  <c:v>11182.355982055173</c:v>
                </c:pt>
                <c:pt idx="76">
                  <c:v>12241.364614967251</c:v>
                </c:pt>
                <c:pt idx="77">
                  <c:v>13397.958018911579</c:v>
                </c:pt>
                <c:pt idx="78">
                  <c:v>14660.594619699867</c:v>
                </c:pt>
                <c:pt idx="79">
                  <c:v>16038.36125993357</c:v>
                </c:pt>
                <c:pt idx="80">
                  <c:v>17540.999086806907</c:v>
                </c:pt>
                <c:pt idx="81">
                  <c:v>19178.926008236485</c:v>
                </c:pt>
                <c:pt idx="82">
                  <c:v>20963.254515613873</c:v>
                </c:pt>
                <c:pt idx="83">
                  <c:v>22905.803469849627</c:v>
                </c:pt>
                <c:pt idx="84">
                  <c:v>25019.102231431156</c:v>
                </c:pt>
                <c:pt idx="85">
                  <c:v>27316.385289289217</c:v>
                </c:pt>
                <c:pt idx="86">
                  <c:v>29811.575313886697</c:v>
                </c:pt>
                <c:pt idx="87">
                  <c:v>32519.25233631107</c:v>
                </c:pt>
                <c:pt idx="88">
                  <c:v>35454.606549653239</c:v>
                </c:pt>
                <c:pt idx="89">
                  <c:v>38633.372057618122</c:v>
                </c:pt>
                <c:pt idx="90">
                  <c:v>42071.738778182742</c:v>
                </c:pt>
                <c:pt idx="91">
                  <c:v>45786.239671462492</c:v>
                </c:pt>
                <c:pt idx="92">
                  <c:v>49793.610529124097</c:v>
                </c:pt>
                <c:pt idx="93">
                  <c:v>54110.619769652061</c:v>
                </c:pt>
                <c:pt idx="94">
                  <c:v>58753.866063941896</c:v>
                </c:pt>
                <c:pt idx="95">
                  <c:v>63739.54220408843</c:v>
                </c:pt>
                <c:pt idx="96">
                  <c:v>69083.164457757928</c:v>
                </c:pt>
                <c:pt idx="97">
                  <c:v>74799.267748232232</c:v>
                </c:pt>
                <c:pt idx="98">
                  <c:v>80901.068382589103</c:v>
                </c:pt>
                <c:pt idx="99">
                  <c:v>87400.097717919663</c:v>
                </c:pt>
                <c:pt idx="100">
                  <c:v>94305.812086182152</c:v>
                </c:pt>
                <c:pt idx="101">
                  <c:v>101625.18644222186</c:v>
                </c:pt>
                <c:pt idx="102">
                  <c:v>109362.30147329527</c:v>
                </c:pt>
                <c:pt idx="103">
                  <c:v>117517.93619222067</c:v>
                </c:pt>
                <c:pt idx="104">
                  <c:v>126089.18017373704</c:v>
                </c:pt>
                <c:pt idx="105">
                  <c:v>135069.08139659185</c:v>
                </c:pt>
                <c:pt idx="106">
                  <c:v>144446.34691236631</c:v>
                </c:pt>
                <c:pt idx="107">
                  <c:v>154205.11406057738</c:v>
                </c:pt>
                <c:pt idx="108">
                  <c:v>164324.80948898609</c:v>
                </c:pt>
                <c:pt idx="109">
                  <c:v>174780.11166160196</c:v>
                </c:pt>
                <c:pt idx="110">
                  <c:v>185541.02975811908</c:v>
                </c:pt>
                <c:pt idx="111">
                  <c:v>196573.10789660018</c:v>
                </c:pt>
                <c:pt idx="112">
                  <c:v>207837.75856946452</c:v>
                </c:pt>
                <c:pt idx="113">
                  <c:v>219292.7233158598</c:v>
                </c:pt>
                <c:pt idx="114">
                  <c:v>230892.6523193318</c:v>
                </c:pt>
                <c:pt idx="115">
                  <c:v>242589.78826510839</c:v>
                </c:pt>
                <c:pt idx="116">
                  <c:v>254334.73391162511</c:v>
                </c:pt>
                <c:pt idx="117">
                  <c:v>266077.27791821345</c:v>
                </c:pt>
                <c:pt idx="118">
                  <c:v>277767.24995749193</c:v>
                </c:pt>
                <c:pt idx="119">
                  <c:v>289355.37434668414</c:v>
                </c:pt>
                <c:pt idx="120">
                  <c:v>300794.09152327885</c:v>
                </c:pt>
                <c:pt idx="121">
                  <c:v>312038.31865863764</c:v>
                </c:pt>
                <c:pt idx="122">
                  <c:v>323046.12436600117</c:v>
                </c:pt>
                <c:pt idx="123">
                  <c:v>333779.2974843455</c:v>
                </c:pt>
                <c:pt idx="124">
                  <c:v>344203.79586626706</c:v>
                </c:pt>
                <c:pt idx="125">
                  <c:v>354290.06747168337</c:v>
                </c:pt>
                <c:pt idx="126">
                  <c:v>364013.24237687699</c:v>
                </c:pt>
                <c:pt idx="127">
                  <c:v>373353.20011042315</c:v>
                </c:pt>
                <c:pt idx="128">
                  <c:v>382294.52167587209</c:v>
                </c:pt>
                <c:pt idx="129">
                  <c:v>390826.33948254155</c:v>
                </c:pt>
                <c:pt idx="130">
                  <c:v>398942.10106851772</c:v>
                </c:pt>
                <c:pt idx="131">
                  <c:v>406639.26396487816</c:v>
                </c:pt>
                <c:pt idx="132">
                  <c:v>413918.93941159302</c:v>
                </c:pt>
                <c:pt idx="133">
                  <c:v>420785.50205546926</c:v>
                </c:pt>
                <c:pt idx="134">
                  <c:v>427246.18144069851</c:v>
                </c:pt>
                <c:pt idx="135">
                  <c:v>433310.64925888844</c:v>
                </c:pt>
                <c:pt idx="136">
                  <c:v>438990.61416635808</c:v>
                </c:pt>
                <c:pt idx="137">
                  <c:v>444299.43368745205</c:v>
                </c:pt>
                <c:pt idx="138">
                  <c:v>449251.75045663142</c:v>
                </c:pt>
                <c:pt idx="139">
                  <c:v>453863.15792547073</c:v>
                </c:pt>
                <c:pt idx="140">
                  <c:v>458149.89875344635</c:v>
                </c:pt>
                <c:pt idx="141">
                  <c:v>462128.59746062034</c:v>
                </c:pt>
                <c:pt idx="142">
                  <c:v>465816.02756543068</c:v>
                </c:pt>
                <c:pt idx="143">
                  <c:v>469228.91235960514</c:v>
                </c:pt>
                <c:pt idx="144">
                  <c:v>472383.75766700233</c:v>
                </c:pt>
                <c:pt idx="145">
                  <c:v>475296.71436613129</c:v>
                </c:pt>
                <c:pt idx="146">
                  <c:v>477983.46809398703</c:v>
                </c:pt>
                <c:pt idx="147">
                  <c:v>480459.15335657063</c:v>
                </c:pt>
                <c:pt idx="148">
                  <c:v>482738.28921480727</c:v>
                </c:pt>
                <c:pt idx="149">
                  <c:v>484834.73376188416</c:v>
                </c:pt>
                <c:pt idx="150">
                  <c:v>486761.65473131061</c:v>
                </c:pt>
                <c:pt idx="151">
                  <c:v>488531.51375040069</c:v>
                </c:pt>
                <c:pt idx="152">
                  <c:v>490156.06196173734</c:v>
                </c:pt>
                <c:pt idx="153">
                  <c:v>491646.34495984268</c:v>
                </c:pt>
                <c:pt idx="154">
                  <c:v>493012.71521967626</c:v>
                </c:pt>
                <c:pt idx="155">
                  <c:v>494264.85041880701</c:v>
                </c:pt>
                <c:pt idx="156">
                  <c:v>495411.77626983647</c:v>
                </c:pt>
                <c:pt idx="157">
                  <c:v>496461.89267975668</c:v>
                </c:pt>
                <c:pt idx="158">
                  <c:v>497423.00223593012</c:v>
                </c:pt>
                <c:pt idx="159">
                  <c:v>498302.34018313605</c:v>
                </c:pt>
                <c:pt idx="160">
                  <c:v>499106.60520244925</c:v>
                </c:pt>
                <c:pt idx="161">
                  <c:v>499841.99043108633</c:v>
                </c:pt>
                <c:pt idx="162">
                  <c:v>500514.21427376923</c:v>
                </c:pt>
                <c:pt idx="163">
                  <c:v>501128.55065183539</c:v>
                </c:pt>
                <c:pt idx="164">
                  <c:v>501689.8584177267</c:v>
                </c:pt>
                <c:pt idx="165">
                  <c:v>502202.6097310615</c:v>
                </c:pt>
                <c:pt idx="166">
                  <c:v>502670.9172497227</c:v>
                </c:pt>
                <c:pt idx="167">
                  <c:v>503098.56003668002</c:v>
                </c:pt>
                <c:pt idx="168">
                  <c:v>503489.00812192907</c:v>
                </c:pt>
                <c:pt idx="169">
                  <c:v>503845.4456901775</c:v>
                </c:pt>
                <c:pt idx="170">
                  <c:v>504170.79288984212</c:v>
                </c:pt>
                <c:pt idx="171">
                  <c:v>504467.72627850133</c:v>
                </c:pt>
                <c:pt idx="172">
                  <c:v>504738.69793504791</c:v>
                </c:pt>
                <c:pt idx="173">
                  <c:v>504985.95328014879</c:v>
                </c:pt>
                <c:pt idx="174">
                  <c:v>505211.54765488813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F5A-B033-0B6DACF3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70479"/>
        <c:axId val="74693583"/>
      </c:lineChart>
      <c:dateAx>
        <c:axId val="139902543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716463"/>
        <c:crosses val="autoZero"/>
        <c:auto val="1"/>
        <c:lblOffset val="100"/>
        <c:baseTimeUnit val="days"/>
      </c:dateAx>
      <c:valAx>
        <c:axId val="7471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902543"/>
        <c:crosses val="autoZero"/>
        <c:crossBetween val="between"/>
      </c:valAx>
      <c:valAx>
        <c:axId val="746935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5470479"/>
        <c:crosses val="max"/>
        <c:crossBetween val="between"/>
      </c:valAx>
      <c:dateAx>
        <c:axId val="75470479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7469358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126999</xdr:colOff>
      <xdr:row>15</xdr:row>
      <xdr:rowOff>84665</xdr:rowOff>
    </xdr:from>
    <xdr:to>
      <xdr:col>18</xdr:col>
      <xdr:colOff>619124</xdr:colOff>
      <xdr:row>35</xdr:row>
      <xdr:rowOff>178593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4478CE-8B28-487C-AAFE-97C6B5148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2075</xdr:colOff>
      <xdr:row>5</xdr:row>
      <xdr:rowOff>33070</xdr:rowOff>
    </xdr:from>
    <xdr:ext cx="3634744" cy="5294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E9F883C-5BC4-4DB8-A6F3-0003103450E2}"/>
                </a:ext>
              </a:extLst>
            </xdr:cNvPr>
            <xdr:cNvSpPr txBox="1"/>
          </xdr:nvSpPr>
          <xdr:spPr>
            <a:xfrm>
              <a:off x="7708666" y="994229"/>
              <a:ext cx="3634744" cy="5294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pt-BR" sz="1400"/>
                <a:t>Modelo Restrito (2) </a:t>
              </a:r>
            </a:p>
            <a:p>
              <a:pPr algn="ctr"/>
              <a14:m>
                <m:oMath xmlns:m="http://schemas.openxmlformats.org/officeDocument/2006/math">
                  <m:f>
                    <m:fPr>
                      <m:ctrlPr>
                        <a:rPr lang="pt-BR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400" b="0" i="1">
                          <a:latin typeface="Cambria Math" panose="02040503050406030204" pitchFamily="18" charset="0"/>
                        </a:rPr>
                        <m:t>𝑑𝑄</m:t>
                      </m:r>
                    </m:num>
                    <m:den>
                      <m:r>
                        <a:rPr lang="pt-BR" sz="1400" b="0" i="1">
                          <a:latin typeface="Cambria Math" panose="02040503050406030204" pitchFamily="18" charset="0"/>
                        </a:rPr>
                        <m:t>𝑑𝑡</m:t>
                      </m:r>
                    </m:den>
                  </m:f>
                  <m:r>
                    <a:rPr lang="pt-BR" sz="1400" b="0" i="1">
                      <a:latin typeface="Cambria Math" panose="02040503050406030204" pitchFamily="18" charset="0"/>
                    </a:rPr>
                    <m:t>=</m:t>
                  </m:r>
                  <m:r>
                    <a:rPr lang="pt-BR" sz="1400" b="0" i="1">
                      <a:latin typeface="Cambria Math" panose="02040503050406030204" pitchFamily="18" charset="0"/>
                    </a:rPr>
                    <m:t>𝑘𝑄</m:t>
                  </m:r>
                  <m:d>
                    <m:dPr>
                      <m:ctrlPr>
                        <a:rPr lang="pt-BR" sz="14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pt-BR" sz="1400" b="0" i="1">
                          <a:latin typeface="Cambria Math" panose="02040503050406030204" pitchFamily="18" charset="0"/>
                        </a:rPr>
                        <m:t>𝐶</m:t>
                      </m:r>
                      <m:r>
                        <a:rPr lang="pt-BR" sz="14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pt-BR" sz="1400" b="0" i="1">
                          <a:latin typeface="Cambria Math" panose="02040503050406030204" pitchFamily="18" charset="0"/>
                        </a:rPr>
                        <m:t>𝑄</m:t>
                      </m:r>
                    </m:e>
                  </m:d>
                  <m:r>
                    <a:rPr lang="pt-BR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⟹</m:t>
                  </m:r>
                  <m:r>
                    <a:rPr lang="pt-BR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𝑄</m:t>
                  </m:r>
                  <m:d>
                    <m:dPr>
                      <m:ctrlPr>
                        <a:rPr lang="pt-BR" sz="14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pt-BR" sz="14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𝑡</m:t>
                      </m:r>
                    </m:e>
                  </m:d>
                  <m:r>
                    <a:rPr lang="pt-BR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4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4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𝐶</m:t>
                      </m:r>
                    </m:num>
                    <m:den>
                      <m:r>
                        <a:rPr lang="pt-BR" sz="14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pt-BR" sz="14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𝐴</m:t>
                      </m:r>
                      <m:sSup>
                        <m:sSupPr>
                          <m:ctrlPr>
                            <a:rPr lang="pt-BR" sz="14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pt-BR" sz="14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𝑒</m:t>
                          </m:r>
                        </m:e>
                        <m:sup>
                          <m:r>
                            <a:rPr lang="pt-BR" sz="14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−</m:t>
                          </m:r>
                          <m:r>
                            <a:rPr lang="pt-BR" sz="14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𝑐𝑘𝑡</m:t>
                          </m:r>
                        </m:sup>
                      </m:sSup>
                    </m:den>
                  </m:f>
                </m:oMath>
              </a14:m>
              <a:r>
                <a:rPr lang="pt-BR" sz="1400"/>
                <a:t> </a:t>
              </a: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E9F883C-5BC4-4DB8-A6F3-0003103450E2}"/>
                </a:ext>
              </a:extLst>
            </xdr:cNvPr>
            <xdr:cNvSpPr txBox="1"/>
          </xdr:nvSpPr>
          <xdr:spPr>
            <a:xfrm>
              <a:off x="7708666" y="994229"/>
              <a:ext cx="3634744" cy="5294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/>
              <a:r>
                <a:rPr lang="pt-BR" sz="1400"/>
                <a:t>Modelo Restrito (2) </a:t>
              </a:r>
            </a:p>
            <a:p>
              <a:pPr algn="ctr"/>
              <a:r>
                <a:rPr lang="pt-BR" sz="1400" b="0" i="0">
                  <a:latin typeface="Cambria Math" panose="02040503050406030204" pitchFamily="18" charset="0"/>
                </a:rPr>
                <a:t>𝑑𝑄/𝑑𝑡=𝑘𝑄(𝐶−𝑄)</a:t>
              </a:r>
              <a:r>
                <a:rPr lang="pt-BR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⟹𝑄(𝑡)=𝐶/(1+𝐴𝑒^(−𝑐𝑘𝑡) )</a:t>
              </a:r>
              <a:r>
                <a:rPr lang="pt-BR" sz="1400"/>
                <a:t> </a:t>
              </a:r>
            </a:p>
          </xdr:txBody>
        </xdr:sp>
      </mc:Fallback>
    </mc:AlternateContent>
    <xdr:clientData/>
  </xdr:oneCellAnchor>
  <xdr:twoCellAnchor>
    <xdr:from>
      <xdr:col>10</xdr:col>
      <xdr:colOff>603250</xdr:colOff>
      <xdr:row>42</xdr:row>
      <xdr:rowOff>158750</xdr:rowOff>
    </xdr:from>
    <xdr:to>
      <xdr:col>18</xdr:col>
      <xdr:colOff>40821</xdr:colOff>
      <xdr:row>57</xdr:row>
      <xdr:rowOff>60325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479D031-7B1E-4E45-811B-E8A8101D0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717622</xdr:colOff>
      <xdr:row>25</xdr:row>
      <xdr:rowOff>162359</xdr:rowOff>
    </xdr:from>
    <xdr:ext cx="507318" cy="2727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E73F40DA-55F4-451B-97B4-2BCFF3F20E98}"/>
                </a:ext>
              </a:extLst>
            </xdr:cNvPr>
            <xdr:cNvSpPr txBox="1"/>
          </xdr:nvSpPr>
          <xdr:spPr>
            <a:xfrm>
              <a:off x="11233222" y="4715309"/>
              <a:ext cx="507318" cy="2727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200" i="1">
                        <a:latin typeface="Cambria Math" panose="02040503050406030204" pitchFamily="18" charset="0"/>
                        <a:cs typeface="Arial" panose="020B0604020202020204" pitchFamily="34" charset="0"/>
                      </a:rPr>
                      <m:t>𝑝</m:t>
                    </m:r>
                    <m:r>
                      <a:rPr lang="pt-BR" sz="1200" i="1">
                        <a:latin typeface="Cambria Math" panose="02040503050406030204" pitchFamily="18" charset="0"/>
                        <a:cs typeface="Arial" panose="020B0604020202020204" pitchFamily="34" charset="0"/>
                      </a:rPr>
                      <m:t>(</m:t>
                    </m:r>
                    <m:r>
                      <a:rPr lang="pt-BR" sz="1200" i="1">
                        <a:latin typeface="Cambria Math" panose="02040503050406030204" pitchFamily="18" charset="0"/>
                        <a:cs typeface="Arial" panose="020B0604020202020204" pitchFamily="34" charset="0"/>
                      </a:rPr>
                      <m:t>𝑡</m:t>
                    </m:r>
                    <m:r>
                      <a:rPr lang="pt-BR" sz="1200" i="1">
                        <a:latin typeface="Cambria Math" panose="02040503050406030204" pitchFamily="18" charset="0"/>
                        <a:cs typeface="Arial" panose="020B0604020202020204" pitchFamily="34" charset="0"/>
                      </a:rPr>
                      <m:t>)</m:t>
                    </m:r>
                  </m:oMath>
                </m:oMathPara>
              </a14:m>
              <a:endParaRPr lang="pt-BR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E73F40DA-55F4-451B-97B4-2BCFF3F20E98}"/>
                </a:ext>
              </a:extLst>
            </xdr:cNvPr>
            <xdr:cNvSpPr txBox="1"/>
          </xdr:nvSpPr>
          <xdr:spPr>
            <a:xfrm>
              <a:off x="11233222" y="4715309"/>
              <a:ext cx="507318" cy="2727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pt-BR" sz="1200" i="0">
                  <a:latin typeface="Cambria Math" panose="02040503050406030204" pitchFamily="18" charset="0"/>
                  <a:cs typeface="Arial" panose="020B0604020202020204" pitchFamily="34" charset="0"/>
                </a:rPr>
                <a:t>𝑝(𝑡)</a:t>
              </a:r>
              <a:endParaRPr lang="pt-BR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16</xdr:col>
      <xdr:colOff>523875</xdr:colOff>
      <xdr:row>25</xdr:row>
      <xdr:rowOff>171450</xdr:rowOff>
    </xdr:from>
    <xdr:to>
      <xdr:col>16</xdr:col>
      <xdr:colOff>714375</xdr:colOff>
      <xdr:row>26</xdr:row>
      <xdr:rowOff>161925</xdr:rowOff>
    </xdr:to>
    <xdr:cxnSp macro="">
      <xdr:nvCxnSpPr>
        <xdr:cNvPr id="7" name="Conector: Angulado 6">
          <a:extLst>
            <a:ext uri="{FF2B5EF4-FFF2-40B4-BE49-F238E27FC236}">
              <a16:creationId xmlns:a16="http://schemas.microsoft.com/office/drawing/2014/main" id="{4066E9AF-58FD-4364-9F86-B176F8785B08}"/>
            </a:ext>
          </a:extLst>
        </xdr:cNvPr>
        <xdr:cNvCxnSpPr/>
      </xdr:nvCxnSpPr>
      <xdr:spPr>
        <a:xfrm rot="10800000">
          <a:off x="11039475" y="4724400"/>
          <a:ext cx="190500" cy="17145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479497</xdr:colOff>
      <xdr:row>20</xdr:row>
      <xdr:rowOff>124259</xdr:rowOff>
    </xdr:from>
    <xdr:ext cx="1026884" cy="2727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520F37E7-5FBB-4D84-8F51-31BDC18C24B6}"/>
                </a:ext>
              </a:extLst>
            </xdr:cNvPr>
            <xdr:cNvSpPr txBox="1"/>
          </xdr:nvSpPr>
          <xdr:spPr>
            <a:xfrm>
              <a:off x="9156772" y="3772334"/>
              <a:ext cx="1026884" cy="2727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200" i="1">
                        <a:latin typeface="Cambria Math" panose="02040503050406030204" pitchFamily="18" charset="0"/>
                        <a:cs typeface="Arial" panose="020B0604020202020204" pitchFamily="34" charset="0"/>
                      </a:rPr>
                      <m:t>𝑝</m:t>
                    </m:r>
                    <m:r>
                      <a:rPr lang="pt-BR" sz="1200" i="1">
                        <a:latin typeface="Cambria Math" panose="02040503050406030204" pitchFamily="18" charset="0"/>
                        <a:cs typeface="Arial" panose="020B0604020202020204" pitchFamily="34" charset="0"/>
                      </a:rPr>
                      <m:t>=507548</m:t>
                    </m:r>
                  </m:oMath>
                </m:oMathPara>
              </a14:m>
              <a:endParaRPr lang="pt-BR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520F37E7-5FBB-4D84-8F51-31BDC18C24B6}"/>
                </a:ext>
              </a:extLst>
            </xdr:cNvPr>
            <xdr:cNvSpPr txBox="1"/>
          </xdr:nvSpPr>
          <xdr:spPr>
            <a:xfrm>
              <a:off x="9156772" y="3772334"/>
              <a:ext cx="1026884" cy="2727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pt-BR" sz="1200" i="0">
                  <a:latin typeface="Cambria Math" panose="02040503050406030204" pitchFamily="18" charset="0"/>
                  <a:cs typeface="Arial" panose="020B0604020202020204" pitchFamily="34" charset="0"/>
                </a:rPr>
                <a:t>𝑝=507548</a:t>
              </a:r>
              <a:endParaRPr lang="pt-BR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0.11958</cdr:x>
      <cdr:y>0.15675</cdr:y>
    </cdr:from>
    <cdr:to>
      <cdr:x>0.96497</cdr:x>
      <cdr:y>0.15932</cdr:y>
    </cdr:to>
    <cdr:cxnSp macro="">
      <cdr:nvCxnSpPr>
        <cdr:cNvPr id="6" name="Conector reto 5">
          <a:extLst xmlns:a="http://schemas.openxmlformats.org/drawingml/2006/main">
            <a:ext uri="{FF2B5EF4-FFF2-40B4-BE49-F238E27FC236}">
              <a16:creationId xmlns:a16="http://schemas.microsoft.com/office/drawing/2014/main" id="{6A6F173F-9BBF-4A0F-8F4D-7DF301ACE815}"/>
            </a:ext>
          </a:extLst>
        </cdr:cNvPr>
        <cdr:cNvCxnSpPr/>
      </cdr:nvCxnSpPr>
      <cdr:spPr>
        <a:xfrm xmlns:a="http://schemas.openxmlformats.org/drawingml/2006/main" flipV="1">
          <a:off x="715435" y="582085"/>
          <a:ext cx="5057775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0.46984</cdr:x>
      <cdr:y>0.1824</cdr:y>
    </cdr:from>
    <cdr:to>
      <cdr:x>0.4985</cdr:x>
      <cdr:y>0.24909</cdr:y>
    </cdr:to>
    <cdr:cxnSp macro="">
      <cdr:nvCxnSpPr>
        <cdr:cNvPr id="8" name="Conector: Angulado 7">
          <a:extLst xmlns:a="http://schemas.openxmlformats.org/drawingml/2006/main">
            <a:ext uri="{FF2B5EF4-FFF2-40B4-BE49-F238E27FC236}">
              <a16:creationId xmlns:a16="http://schemas.microsoft.com/office/drawing/2014/main" id="{3EE595AE-9CA5-4955-8DD1-9C2068F0D887}"/>
            </a:ext>
          </a:extLst>
        </cdr:cNvPr>
        <cdr:cNvCxnSpPr/>
      </cdr:nvCxnSpPr>
      <cdr:spPr>
        <a:xfrm xmlns:a="http://schemas.openxmlformats.org/drawingml/2006/main" rot="5400000" flipH="1" flipV="1">
          <a:off x="2772835" y="715435"/>
          <a:ext cx="247650" cy="171450"/>
        </a:xfrm>
        <a:prstGeom xmlns:a="http://schemas.openxmlformats.org/drawingml/2006/main" prst="bentConnector3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8"/>
  <sheetViews>
    <sheetView tabSelected="1" zoomScale="90" zoomScaleNormal="90" workbookViewId="0">
      <selection activeCell="I8" sqref="I8"/>
    </sheetView>
  </sheetViews>
  <sheetFormatPr defaultRowHeight="14.25" x14ac:dyDescent="0.2"/>
  <cols>
    <col min="1" max="6" width="9.28515625" style="2" bestFit="1" customWidth="1"/>
    <col min="7" max="7" width="12" style="2" bestFit="1" customWidth="1"/>
    <col min="8" max="8" width="9.140625" style="2"/>
    <col min="9" max="9" width="12.85546875" style="2" bestFit="1" customWidth="1"/>
    <col min="10" max="10" width="9.140625" style="2"/>
    <col min="11" max="11" width="9.28515625" style="2" bestFit="1" customWidth="1"/>
    <col min="12" max="12" width="9.140625" style="2"/>
    <col min="13" max="13" width="12.85546875" style="2" bestFit="1" customWidth="1"/>
    <col min="14" max="14" width="9.140625" style="2"/>
    <col min="15" max="15" width="9.28515625" style="2" bestFit="1" customWidth="1"/>
    <col min="16" max="16" width="9.140625" style="2"/>
    <col min="17" max="17" width="14.42578125" style="2" bestFit="1" customWidth="1"/>
    <col min="18" max="18" width="9.140625" style="2"/>
    <col min="19" max="19" width="9.28515625" style="2" bestFit="1" customWidth="1"/>
    <col min="20" max="16384" width="9.140625" style="2"/>
  </cols>
  <sheetData>
    <row r="1" spans="1:19" x14ac:dyDescent="0.2">
      <c r="A1" s="28" t="s">
        <v>0</v>
      </c>
      <c r="B1" s="28"/>
      <c r="C1" s="28"/>
      <c r="D1" s="28"/>
      <c r="E1" s="28"/>
      <c r="F1" s="28"/>
      <c r="G1" s="1"/>
      <c r="H1" s="1"/>
      <c r="I1" s="1"/>
      <c r="J1" s="1"/>
      <c r="K1" s="1"/>
      <c r="L1" s="1"/>
      <c r="M1" s="1"/>
      <c r="N1" s="1"/>
    </row>
    <row r="2" spans="1:19" ht="15.75" thickBot="1" x14ac:dyDescent="0.3">
      <c r="A2" s="3" t="s">
        <v>5</v>
      </c>
      <c r="B2" s="3" t="s">
        <v>1</v>
      </c>
      <c r="C2" s="3" t="s">
        <v>2</v>
      </c>
      <c r="D2" s="3" t="s">
        <v>3</v>
      </c>
      <c r="E2" s="3" t="s">
        <v>10</v>
      </c>
      <c r="F2" s="3" t="s">
        <v>21</v>
      </c>
    </row>
    <row r="3" spans="1:19" x14ac:dyDescent="0.2">
      <c r="A3" s="4">
        <v>43930</v>
      </c>
      <c r="B3" s="5">
        <v>20</v>
      </c>
      <c r="C3" s="5">
        <v>11</v>
      </c>
      <c r="D3" s="5">
        <v>0</v>
      </c>
      <c r="E3" s="6">
        <v>0</v>
      </c>
      <c r="F3" s="7">
        <f>$O$10/($K$11+$M$11*EXP($O$11*$Q$11*E3))</f>
        <v>11</v>
      </c>
      <c r="H3" s="8" t="s">
        <v>12</v>
      </c>
      <c r="I3" s="9">
        <f>(I4-C3)/C3</f>
        <v>46139.727272727272</v>
      </c>
      <c r="J3" s="9" t="s">
        <v>19</v>
      </c>
      <c r="K3" s="9"/>
      <c r="L3" s="9"/>
      <c r="M3" s="9"/>
      <c r="N3" s="9"/>
      <c r="O3" s="9"/>
      <c r="P3" s="9"/>
      <c r="Q3" s="9"/>
      <c r="R3" s="9"/>
      <c r="S3" s="10"/>
    </row>
    <row r="4" spans="1:19" x14ac:dyDescent="0.2">
      <c r="A4" s="4">
        <v>43931</v>
      </c>
      <c r="B4" s="5">
        <v>22</v>
      </c>
      <c r="C4" s="5">
        <v>13</v>
      </c>
      <c r="D4" s="5">
        <v>0</v>
      </c>
      <c r="E4" s="11">
        <f>A4-$A$3</f>
        <v>1</v>
      </c>
      <c r="F4" s="7">
        <f>$O$10/($K$11+$M$11*EXP($O$11*$Q$11*E4))</f>
        <v>12.067459780643743</v>
      </c>
      <c r="H4" s="12" t="s">
        <v>13</v>
      </c>
      <c r="I4" s="13">
        <v>507548</v>
      </c>
      <c r="J4" s="14" t="s">
        <v>15</v>
      </c>
      <c r="K4" s="14"/>
      <c r="L4" s="14"/>
      <c r="M4" s="14"/>
      <c r="N4" s="14" t="s">
        <v>20</v>
      </c>
      <c r="O4" s="14"/>
      <c r="P4" s="14"/>
      <c r="Q4" s="14"/>
      <c r="R4" s="14"/>
      <c r="S4" s="15"/>
    </row>
    <row r="5" spans="1:19" x14ac:dyDescent="0.2">
      <c r="A5" s="4">
        <v>43932</v>
      </c>
      <c r="B5" s="5">
        <v>21</v>
      </c>
      <c r="C5" s="5">
        <v>14</v>
      </c>
      <c r="D5" s="5">
        <v>1</v>
      </c>
      <c r="E5" s="11">
        <f t="shared" ref="E5:E26" si="0">A5-$A$3</f>
        <v>2</v>
      </c>
      <c r="F5" s="7">
        <f t="shared" ref="F5:F68" si="1">$O$10/($K$11+$M$11*EXP($O$11*$Q$11*E5))</f>
        <v>13.238505075973722</v>
      </c>
      <c r="H5" s="12"/>
      <c r="I5" s="14">
        <f>(I4/C33)-1</f>
        <v>2866.5028248587569</v>
      </c>
      <c r="J5" s="14"/>
      <c r="K5" s="14"/>
      <c r="L5" s="14"/>
      <c r="M5" s="14"/>
      <c r="N5" s="14"/>
      <c r="O5" s="14"/>
      <c r="P5" s="14"/>
      <c r="Q5" s="14"/>
      <c r="R5" s="14"/>
      <c r="S5" s="15"/>
    </row>
    <row r="6" spans="1:19" x14ac:dyDescent="0.2">
      <c r="A6" s="4">
        <v>43933</v>
      </c>
      <c r="B6" s="5">
        <v>22</v>
      </c>
      <c r="C6" s="5">
        <v>14</v>
      </c>
      <c r="D6" s="5">
        <v>1</v>
      </c>
      <c r="E6" s="11">
        <f t="shared" si="0"/>
        <v>3</v>
      </c>
      <c r="F6" s="7">
        <f t="shared" si="1"/>
        <v>14.523187198558071</v>
      </c>
      <c r="H6" s="12"/>
      <c r="I6" s="14">
        <f>I5/I3</f>
        <v>6.2126566286687133E-2</v>
      </c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1:19" x14ac:dyDescent="0.2">
      <c r="A7" s="4">
        <v>43934</v>
      </c>
      <c r="B7" s="5">
        <v>24</v>
      </c>
      <c r="C7" s="5">
        <v>14</v>
      </c>
      <c r="D7" s="5">
        <v>1</v>
      </c>
      <c r="E7" s="11">
        <f t="shared" si="0"/>
        <v>4</v>
      </c>
      <c r="F7" s="7">
        <f t="shared" si="1"/>
        <v>15.932532667721148</v>
      </c>
      <c r="H7" s="12"/>
      <c r="I7" s="14">
        <f>LN(I6)</f>
        <v>-2.7785815830250149</v>
      </c>
      <c r="J7" s="14"/>
      <c r="K7" s="14"/>
      <c r="L7" s="14"/>
      <c r="M7" s="14"/>
      <c r="N7" s="14"/>
      <c r="O7" s="14"/>
      <c r="P7" s="14"/>
      <c r="Q7" s="14"/>
      <c r="R7" s="14"/>
      <c r="S7" s="15"/>
    </row>
    <row r="8" spans="1:19" x14ac:dyDescent="0.2">
      <c r="A8" s="4">
        <v>43935</v>
      </c>
      <c r="B8" s="5">
        <v>25</v>
      </c>
      <c r="C8" s="5">
        <v>17</v>
      </c>
      <c r="D8" s="5">
        <v>1</v>
      </c>
      <c r="E8" s="11">
        <f t="shared" si="0"/>
        <v>5</v>
      </c>
      <c r="F8" s="7">
        <f t="shared" si="1"/>
        <v>17.4786378040892</v>
      </c>
      <c r="H8" s="12" t="s">
        <v>11</v>
      </c>
      <c r="I8" s="14">
        <f>-I7/(I4*30)</f>
        <v>1.8248399383079793E-7</v>
      </c>
      <c r="J8" s="16" t="s">
        <v>22</v>
      </c>
      <c r="K8" s="14">
        <f>I8*I4</f>
        <v>9.2619386100833825E-2</v>
      </c>
      <c r="L8" s="14"/>
      <c r="M8" s="14"/>
      <c r="N8" s="14"/>
      <c r="O8" s="14"/>
      <c r="P8" s="14"/>
      <c r="Q8" s="14"/>
      <c r="R8" s="14"/>
      <c r="S8" s="15"/>
    </row>
    <row r="9" spans="1:19" x14ac:dyDescent="0.2">
      <c r="A9" s="4">
        <v>43936</v>
      </c>
      <c r="B9" s="5">
        <v>29</v>
      </c>
      <c r="C9" s="5">
        <v>21</v>
      </c>
      <c r="D9" s="5">
        <v>1</v>
      </c>
      <c r="E9" s="11">
        <f t="shared" si="0"/>
        <v>6</v>
      </c>
      <c r="F9" s="7">
        <f t="shared" si="1"/>
        <v>19.174772495123612</v>
      </c>
      <c r="H9" s="12" t="s">
        <v>10</v>
      </c>
      <c r="I9" s="13">
        <v>60</v>
      </c>
      <c r="J9" s="14"/>
      <c r="K9" s="14"/>
      <c r="L9" s="16"/>
      <c r="M9" s="16"/>
      <c r="N9" s="16"/>
      <c r="O9" s="16" t="s">
        <v>16</v>
      </c>
      <c r="P9" s="16"/>
      <c r="Q9" s="16"/>
      <c r="R9" s="16"/>
      <c r="S9" s="17"/>
    </row>
    <row r="10" spans="1:19" x14ac:dyDescent="0.2">
      <c r="A10" s="4">
        <v>43937</v>
      </c>
      <c r="B10" s="5">
        <v>32</v>
      </c>
      <c r="C10" s="5">
        <v>23</v>
      </c>
      <c r="D10" s="5">
        <v>1</v>
      </c>
      <c r="E10" s="11">
        <f t="shared" si="0"/>
        <v>7</v>
      </c>
      <c r="F10" s="7">
        <f t="shared" si="1"/>
        <v>21.035494019830313</v>
      </c>
      <c r="H10" s="12" t="s">
        <v>6</v>
      </c>
      <c r="I10" s="14">
        <f>O10/(K11+M11*EXP(O11*Q11*S11))</f>
        <v>2834.1024034914772</v>
      </c>
      <c r="J10" s="16" t="s">
        <v>14</v>
      </c>
      <c r="K10" s="14"/>
      <c r="L10" s="16"/>
      <c r="M10" s="16"/>
      <c r="N10" s="16"/>
      <c r="O10" s="16">
        <f>I4</f>
        <v>507548</v>
      </c>
      <c r="P10" s="16"/>
      <c r="Q10" s="16"/>
      <c r="R10" s="16"/>
      <c r="S10" s="17"/>
    </row>
    <row r="11" spans="1:19" x14ac:dyDescent="0.2">
      <c r="A11" s="4">
        <v>43938</v>
      </c>
      <c r="B11" s="5">
        <v>43</v>
      </c>
      <c r="C11" s="5">
        <v>29</v>
      </c>
      <c r="D11" s="5">
        <v>1</v>
      </c>
      <c r="E11" s="11">
        <f t="shared" si="0"/>
        <v>8</v>
      </c>
      <c r="F11" s="7">
        <f t="shared" si="1"/>
        <v>23.076771906660884</v>
      </c>
      <c r="H11" s="12"/>
      <c r="I11" s="14"/>
      <c r="J11" s="14"/>
      <c r="K11" s="18">
        <v>1</v>
      </c>
      <c r="L11" s="19" t="s">
        <v>7</v>
      </c>
      <c r="M11" s="19">
        <f>I3</f>
        <v>46139.727272727272</v>
      </c>
      <c r="N11" s="19" t="s">
        <v>8</v>
      </c>
      <c r="O11" s="19">
        <f>-I4</f>
        <v>-507548</v>
      </c>
      <c r="P11" s="19" t="s">
        <v>9</v>
      </c>
      <c r="Q11" s="19">
        <f>I8</f>
        <v>1.8248399383079793E-7</v>
      </c>
      <c r="R11" s="19" t="s">
        <v>9</v>
      </c>
      <c r="S11" s="20">
        <f>I9</f>
        <v>60</v>
      </c>
    </row>
    <row r="12" spans="1:19" ht="15" thickBot="1" x14ac:dyDescent="0.25">
      <c r="A12" s="4">
        <v>43939</v>
      </c>
      <c r="B12" s="5">
        <v>43</v>
      </c>
      <c r="C12" s="5">
        <v>32</v>
      </c>
      <c r="D12" s="5">
        <v>1</v>
      </c>
      <c r="E12" s="11">
        <f t="shared" si="0"/>
        <v>9</v>
      </c>
      <c r="F12" s="7">
        <f t="shared" si="1"/>
        <v>25.316124892702383</v>
      </c>
      <c r="H12" s="21"/>
      <c r="I12" s="22"/>
      <c r="J12" s="22"/>
      <c r="K12" s="23"/>
      <c r="L12" s="23"/>
      <c r="M12" s="23" t="s">
        <v>17</v>
      </c>
      <c r="N12" s="23"/>
      <c r="O12" s="23" t="s">
        <v>16</v>
      </c>
      <c r="P12" s="23"/>
      <c r="Q12" s="23" t="s">
        <v>18</v>
      </c>
      <c r="R12" s="23"/>
      <c r="S12" s="24" t="s">
        <v>10</v>
      </c>
    </row>
    <row r="13" spans="1:19" x14ac:dyDescent="0.2">
      <c r="A13" s="4">
        <v>43940</v>
      </c>
      <c r="B13" s="5">
        <v>45</v>
      </c>
      <c r="C13" s="5">
        <v>40</v>
      </c>
      <c r="D13" s="5">
        <v>1</v>
      </c>
      <c r="E13" s="11">
        <f t="shared" si="0"/>
        <v>10</v>
      </c>
      <c r="F13" s="7">
        <f t="shared" si="1"/>
        <v>27.772771155374571</v>
      </c>
    </row>
    <row r="14" spans="1:19" x14ac:dyDescent="0.2">
      <c r="A14" s="4">
        <v>43941</v>
      </c>
      <c r="B14" s="5">
        <v>48</v>
      </c>
      <c r="C14" s="5">
        <v>40</v>
      </c>
      <c r="D14" s="5">
        <v>1</v>
      </c>
      <c r="E14" s="11">
        <f t="shared" si="0"/>
        <v>11</v>
      </c>
      <c r="F14" s="7">
        <f t="shared" si="1"/>
        <v>30.467793100874509</v>
      </c>
    </row>
    <row r="15" spans="1:19" x14ac:dyDescent="0.2">
      <c r="A15" s="4">
        <v>43942</v>
      </c>
      <c r="B15" s="5">
        <v>171</v>
      </c>
      <c r="C15" s="5">
        <v>40</v>
      </c>
      <c r="D15" s="5">
        <v>2</v>
      </c>
      <c r="E15" s="11">
        <f t="shared" si="0"/>
        <v>12</v>
      </c>
      <c r="F15" s="7">
        <f t="shared" si="1"/>
        <v>33.424318117467905</v>
      </c>
      <c r="H15" s="2" t="s">
        <v>4</v>
      </c>
    </row>
    <row r="16" spans="1:19" x14ac:dyDescent="0.2">
      <c r="A16" s="4">
        <v>43943</v>
      </c>
      <c r="B16" s="5">
        <v>169</v>
      </c>
      <c r="C16" s="5">
        <v>45</v>
      </c>
      <c r="D16" s="5">
        <v>2</v>
      </c>
      <c r="E16" s="11">
        <f t="shared" si="0"/>
        <v>13</v>
      </c>
      <c r="F16" s="7">
        <f t="shared" si="1"/>
        <v>36.667716837449305</v>
      </c>
    </row>
    <row r="17" spans="1:6" x14ac:dyDescent="0.2">
      <c r="A17" s="4">
        <v>43944</v>
      </c>
      <c r="B17" s="5">
        <v>177</v>
      </c>
      <c r="C17" s="5">
        <v>46</v>
      </c>
      <c r="D17" s="5">
        <v>2</v>
      </c>
      <c r="E17" s="11">
        <f t="shared" si="0"/>
        <v>14</v>
      </c>
      <c r="F17" s="7">
        <f t="shared" si="1"/>
        <v>40.225820600299649</v>
      </c>
    </row>
    <row r="18" spans="1:6" x14ac:dyDescent="0.2">
      <c r="A18" s="4">
        <v>43945</v>
      </c>
      <c r="B18" s="5">
        <v>207</v>
      </c>
      <c r="C18" s="5">
        <v>48</v>
      </c>
      <c r="D18" s="5">
        <v>2</v>
      </c>
      <c r="E18" s="11">
        <f t="shared" si="0"/>
        <v>15</v>
      </c>
      <c r="F18" s="7">
        <f t="shared" si="1"/>
        <v>44.129159972480196</v>
      </c>
    </row>
    <row r="19" spans="1:6" x14ac:dyDescent="0.2">
      <c r="A19" s="4">
        <v>43946</v>
      </c>
      <c r="B19" s="5">
        <v>234</v>
      </c>
      <c r="C19" s="5">
        <v>55</v>
      </c>
      <c r="D19" s="5">
        <v>3</v>
      </c>
      <c r="E19" s="11">
        <f t="shared" si="0"/>
        <v>16</v>
      </c>
      <c r="F19" s="7">
        <f t="shared" si="1"/>
        <v>48.411226357750181</v>
      </c>
    </row>
    <row r="20" spans="1:6" x14ac:dyDescent="0.2">
      <c r="A20" s="4">
        <v>43947</v>
      </c>
      <c r="B20" s="5">
        <v>235</v>
      </c>
      <c r="C20" s="5">
        <v>57</v>
      </c>
      <c r="D20" s="5">
        <v>3</v>
      </c>
      <c r="E20" s="11">
        <f t="shared" si="0"/>
        <v>17</v>
      </c>
      <c r="F20" s="7">
        <f t="shared" si="1"/>
        <v>53.108758927333874</v>
      </c>
    </row>
    <row r="21" spans="1:6" x14ac:dyDescent="0.2">
      <c r="A21" s="4">
        <v>43948</v>
      </c>
      <c r="B21" s="5">
        <v>239</v>
      </c>
      <c r="C21" s="5">
        <v>55</v>
      </c>
      <c r="D21" s="5">
        <v>3</v>
      </c>
      <c r="E21" s="11">
        <f t="shared" si="0"/>
        <v>18</v>
      </c>
      <c r="F21" s="7">
        <f t="shared" si="1"/>
        <v>58.262059313272609</v>
      </c>
    </row>
    <row r="22" spans="1:6" x14ac:dyDescent="0.2">
      <c r="A22" s="4">
        <v>43949</v>
      </c>
      <c r="B22" s="5">
        <v>299</v>
      </c>
      <c r="C22" s="5">
        <v>70</v>
      </c>
      <c r="D22" s="5">
        <v>5</v>
      </c>
      <c r="E22" s="11">
        <f t="shared" si="0"/>
        <v>19</v>
      </c>
      <c r="F22" s="7">
        <f t="shared" si="1"/>
        <v>63.915336742602364</v>
      </c>
    </row>
    <row r="23" spans="1:6" x14ac:dyDescent="0.2">
      <c r="A23" s="4">
        <v>43950</v>
      </c>
      <c r="B23" s="5">
        <v>316</v>
      </c>
      <c r="C23" s="5">
        <v>71</v>
      </c>
      <c r="D23" s="5">
        <v>5</v>
      </c>
      <c r="E23" s="11">
        <f t="shared" si="0"/>
        <v>20</v>
      </c>
      <c r="F23" s="7">
        <f t="shared" si="1"/>
        <v>70.117086546470006</v>
      </c>
    </row>
    <row r="24" spans="1:6" x14ac:dyDescent="0.2">
      <c r="A24" s="4">
        <v>43951</v>
      </c>
      <c r="B24" s="5">
        <v>344</v>
      </c>
      <c r="C24" s="5">
        <v>85</v>
      </c>
      <c r="D24" s="5">
        <v>7</v>
      </c>
      <c r="E24" s="11">
        <f t="shared" si="0"/>
        <v>21</v>
      </c>
      <c r="F24" s="7">
        <f t="shared" si="1"/>
        <v>76.920505258976675</v>
      </c>
    </row>
    <row r="25" spans="1:6" x14ac:dyDescent="0.2">
      <c r="A25" s="4">
        <v>43952</v>
      </c>
      <c r="B25" s="5">
        <v>359</v>
      </c>
      <c r="C25" s="5">
        <v>91</v>
      </c>
      <c r="D25" s="5">
        <v>4</v>
      </c>
      <c r="E25" s="11">
        <f t="shared" si="0"/>
        <v>22</v>
      </c>
      <c r="F25" s="7">
        <f t="shared" si="1"/>
        <v>84.383945827625652</v>
      </c>
    </row>
    <row r="26" spans="1:6" x14ac:dyDescent="0.2">
      <c r="A26" s="4">
        <v>43953</v>
      </c>
      <c r="B26" s="5">
        <v>358</v>
      </c>
      <c r="C26" s="5">
        <v>105</v>
      </c>
      <c r="D26" s="5">
        <v>4</v>
      </c>
      <c r="E26" s="11">
        <f t="shared" si="0"/>
        <v>23</v>
      </c>
      <c r="F26" s="7">
        <f t="shared" si="1"/>
        <v>92.571416793149794</v>
      </c>
    </row>
    <row r="27" spans="1:6" x14ac:dyDescent="0.2">
      <c r="A27" s="4">
        <v>43954</v>
      </c>
      <c r="B27" s="5">
        <v>366</v>
      </c>
      <c r="C27" s="5">
        <v>111</v>
      </c>
      <c r="D27" s="5">
        <v>4</v>
      </c>
      <c r="E27" s="11">
        <f t="shared" ref="E27:E68" si="2">A27-$A$3</f>
        <v>24</v>
      </c>
      <c r="F27" s="7">
        <f t="shared" si="1"/>
        <v>101.55312966379299</v>
      </c>
    </row>
    <row r="28" spans="1:6" x14ac:dyDescent="0.2">
      <c r="A28" s="4">
        <v>43955</v>
      </c>
      <c r="B28" s="5">
        <v>385</v>
      </c>
      <c r="C28" s="5">
        <v>120</v>
      </c>
      <c r="D28" s="5">
        <v>5</v>
      </c>
      <c r="E28" s="11">
        <f t="shared" si="2"/>
        <v>25</v>
      </c>
      <c r="F28" s="7">
        <f t="shared" si="1"/>
        <v>111.40609911063092</v>
      </c>
    </row>
    <row r="29" spans="1:6" x14ac:dyDescent="0.2">
      <c r="A29" s="4">
        <v>43956</v>
      </c>
      <c r="B29" s="5">
        <v>420</v>
      </c>
      <c r="C29" s="5">
        <v>130</v>
      </c>
      <c r="D29" s="5">
        <v>5</v>
      </c>
      <c r="E29" s="11">
        <f t="shared" si="2"/>
        <v>26</v>
      </c>
      <c r="F29" s="7">
        <f t="shared" si="1"/>
        <v>122.21480104926245</v>
      </c>
    </row>
    <row r="30" spans="1:6" x14ac:dyDescent="0.2">
      <c r="A30" s="4">
        <v>43957</v>
      </c>
      <c r="B30" s="5">
        <v>430</v>
      </c>
      <c r="C30" s="5">
        <v>144</v>
      </c>
      <c r="D30" s="5">
        <v>7</v>
      </c>
      <c r="E30" s="11">
        <f t="shared" si="2"/>
        <v>27</v>
      </c>
      <c r="F30" s="7">
        <f t="shared" si="1"/>
        <v>134.07189415245142</v>
      </c>
    </row>
    <row r="31" spans="1:6" x14ac:dyDescent="0.2">
      <c r="A31" s="4">
        <v>43958</v>
      </c>
      <c r="B31" s="5">
        <v>451</v>
      </c>
      <c r="C31" s="5">
        <v>152</v>
      </c>
      <c r="D31" s="5">
        <v>7</v>
      </c>
      <c r="E31" s="11">
        <f t="shared" si="2"/>
        <v>28</v>
      </c>
      <c r="F31" s="7">
        <f t="shared" si="1"/>
        <v>147.07901086156031</v>
      </c>
    </row>
    <row r="32" spans="1:6" x14ac:dyDescent="0.2">
      <c r="A32" s="4">
        <v>43959</v>
      </c>
      <c r="B32" s="5">
        <v>488</v>
      </c>
      <c r="C32" s="5">
        <v>167</v>
      </c>
      <c r="D32" s="5">
        <v>8</v>
      </c>
      <c r="E32" s="11">
        <f t="shared" si="2"/>
        <v>29</v>
      </c>
      <c r="F32" s="7">
        <f t="shared" si="1"/>
        <v>161.34762453565438</v>
      </c>
    </row>
    <row r="33" spans="1:6" x14ac:dyDescent="0.2">
      <c r="A33" s="4">
        <v>43960</v>
      </c>
      <c r="B33" s="5">
        <v>501</v>
      </c>
      <c r="C33" s="5">
        <v>177</v>
      </c>
      <c r="D33" s="5">
        <v>9</v>
      </c>
      <c r="E33" s="11">
        <f t="shared" si="2"/>
        <v>30</v>
      </c>
      <c r="F33" s="7">
        <f t="shared" si="1"/>
        <v>177</v>
      </c>
    </row>
    <row r="34" spans="1:6" x14ac:dyDescent="0.2">
      <c r="A34" s="4">
        <v>43961</v>
      </c>
      <c r="B34" s="25"/>
      <c r="C34" s="25"/>
      <c r="D34" s="25"/>
      <c r="E34" s="11">
        <f t="shared" si="2"/>
        <v>31</v>
      </c>
      <c r="F34" s="7">
        <f t="shared" si="1"/>
        <v>194.17023543463458</v>
      </c>
    </row>
    <row r="35" spans="1:6" x14ac:dyDescent="0.2">
      <c r="A35" s="4">
        <v>43962</v>
      </c>
      <c r="B35" s="25">
        <v>554</v>
      </c>
      <c r="C35" s="25">
        <v>197</v>
      </c>
      <c r="D35" s="25">
        <v>10</v>
      </c>
      <c r="E35" s="11">
        <f t="shared" si="2"/>
        <v>32</v>
      </c>
      <c r="F35" s="7">
        <f t="shared" si="1"/>
        <v>213.00540428330766</v>
      </c>
    </row>
    <row r="36" spans="1:6" x14ac:dyDescent="0.2">
      <c r="A36" s="4">
        <v>43963</v>
      </c>
      <c r="B36" s="25">
        <v>579</v>
      </c>
      <c r="C36" s="25">
        <v>237</v>
      </c>
      <c r="D36" s="25">
        <v>10</v>
      </c>
      <c r="E36" s="11">
        <f t="shared" si="2"/>
        <v>33</v>
      </c>
      <c r="F36" s="7">
        <f t="shared" si="1"/>
        <v>233.66680666823032</v>
      </c>
    </row>
    <row r="37" spans="1:6" x14ac:dyDescent="0.2">
      <c r="A37" s="4">
        <v>43964</v>
      </c>
      <c r="B37" s="25">
        <v>614</v>
      </c>
      <c r="C37" s="25">
        <v>260</v>
      </c>
      <c r="D37" s="25">
        <v>11</v>
      </c>
      <c r="E37" s="11">
        <f t="shared" si="2"/>
        <v>34</v>
      </c>
      <c r="F37" s="7">
        <f t="shared" si="1"/>
        <v>256.33134067180993</v>
      </c>
    </row>
    <row r="38" spans="1:6" x14ac:dyDescent="0.2">
      <c r="A38" s="4">
        <v>43965</v>
      </c>
      <c r="B38" s="25">
        <v>661</v>
      </c>
      <c r="C38" s="25">
        <v>292</v>
      </c>
      <c r="D38" s="25">
        <v>12</v>
      </c>
      <c r="E38" s="11">
        <f t="shared" si="2"/>
        <v>35</v>
      </c>
      <c r="F38" s="7">
        <f t="shared" si="1"/>
        <v>281.19300479822317</v>
      </c>
    </row>
    <row r="39" spans="1:6" x14ac:dyDescent="0.2">
      <c r="A39" s="4">
        <v>43966</v>
      </c>
      <c r="B39" s="25">
        <v>701</v>
      </c>
      <c r="C39" s="25">
        <v>311</v>
      </c>
      <c r="D39" s="25">
        <v>16</v>
      </c>
      <c r="E39" s="11">
        <f t="shared" si="2"/>
        <v>36</v>
      </c>
      <c r="F39" s="7">
        <f t="shared" si="1"/>
        <v>308.46454396084658</v>
      </c>
    </row>
    <row r="40" spans="1:6" x14ac:dyDescent="0.2">
      <c r="A40" s="4">
        <v>43967</v>
      </c>
      <c r="B40" s="25">
        <v>709</v>
      </c>
      <c r="C40" s="25">
        <v>317</v>
      </c>
      <c r="D40" s="25">
        <v>17</v>
      </c>
      <c r="E40" s="11">
        <f t="shared" si="2"/>
        <v>37</v>
      </c>
      <c r="F40" s="7">
        <f t="shared" si="1"/>
        <v>338.37925246194021</v>
      </c>
    </row>
    <row r="41" spans="1:6" x14ac:dyDescent="0.2">
      <c r="A41" s="4">
        <v>43968</v>
      </c>
      <c r="B41" s="25">
        <v>723</v>
      </c>
      <c r="C41" s="25">
        <v>333</v>
      </c>
      <c r="D41" s="25">
        <v>18</v>
      </c>
      <c r="E41" s="11">
        <f t="shared" si="2"/>
        <v>38</v>
      </c>
      <c r="F41" s="7">
        <f t="shared" si="1"/>
        <v>371.19294864440519</v>
      </c>
    </row>
    <row r="42" spans="1:6" x14ac:dyDescent="0.2">
      <c r="A42" s="4">
        <v>43969</v>
      </c>
      <c r="B42" s="25">
        <v>869</v>
      </c>
      <c r="C42" s="25">
        <v>369</v>
      </c>
      <c r="D42" s="25">
        <v>20</v>
      </c>
      <c r="E42" s="11">
        <f t="shared" si="2"/>
        <v>39</v>
      </c>
      <c r="F42" s="7">
        <f t="shared" si="1"/>
        <v>407.18613720780269</v>
      </c>
    </row>
    <row r="43" spans="1:6" x14ac:dyDescent="0.2">
      <c r="A43" s="4">
        <v>43970</v>
      </c>
      <c r="B43" s="25">
        <v>1065</v>
      </c>
      <c r="C43" s="25">
        <v>382</v>
      </c>
      <c r="D43" s="25">
        <v>20</v>
      </c>
      <c r="E43" s="11">
        <f t="shared" si="2"/>
        <v>40</v>
      </c>
      <c r="F43" s="7">
        <f t="shared" si="1"/>
        <v>446.66637659796299</v>
      </c>
    </row>
    <row r="44" spans="1:6" x14ac:dyDescent="0.2">
      <c r="A44" s="4">
        <v>43971</v>
      </c>
      <c r="B44" s="25">
        <v>1244</v>
      </c>
      <c r="C44" s="25">
        <v>399</v>
      </c>
      <c r="D44" s="25">
        <v>22</v>
      </c>
      <c r="E44" s="11">
        <f t="shared" si="2"/>
        <v>41</v>
      </c>
      <c r="F44" s="7">
        <f t="shared" si="1"/>
        <v>489.97087040707527</v>
      </c>
    </row>
    <row r="45" spans="1:6" x14ac:dyDescent="0.2">
      <c r="A45" s="4">
        <v>43972</v>
      </c>
      <c r="B45" s="25">
        <v>1539</v>
      </c>
      <c r="C45" s="25">
        <v>443</v>
      </c>
      <c r="D45" s="25">
        <v>24</v>
      </c>
      <c r="E45" s="11">
        <f t="shared" si="2"/>
        <v>42</v>
      </c>
      <c r="F45" s="7">
        <f t="shared" si="1"/>
        <v>537.46930336443984</v>
      </c>
    </row>
    <row r="46" spans="1:6" x14ac:dyDescent="0.2">
      <c r="A46" s="4">
        <v>43973</v>
      </c>
      <c r="B46" s="25">
        <v>1553</v>
      </c>
      <c r="C46" s="25">
        <v>460</v>
      </c>
      <c r="D46" s="25">
        <v>26</v>
      </c>
      <c r="E46" s="11">
        <f t="shared" si="2"/>
        <v>43</v>
      </c>
      <c r="F46" s="7">
        <f t="shared" si="1"/>
        <v>589.56694426185641</v>
      </c>
    </row>
    <row r="47" spans="1:6" x14ac:dyDescent="0.2">
      <c r="A47" s="4">
        <v>43974</v>
      </c>
      <c r="B47" s="25"/>
      <c r="C47" s="25"/>
      <c r="D47" s="25"/>
      <c r="E47" s="11">
        <f t="shared" si="2"/>
        <v>44</v>
      </c>
      <c r="F47" s="7">
        <f t="shared" si="1"/>
        <v>646.7080400458234</v>
      </c>
    </row>
    <row r="48" spans="1:6" x14ac:dyDescent="0.2">
      <c r="A48" s="4">
        <v>43975</v>
      </c>
      <c r="B48" s="25">
        <v>1621</v>
      </c>
      <c r="C48" s="26">
        <v>480</v>
      </c>
      <c r="D48" s="25">
        <v>26</v>
      </c>
      <c r="E48" s="11">
        <f t="shared" si="2"/>
        <v>45</v>
      </c>
      <c r="F48" s="7">
        <f t="shared" si="1"/>
        <v>709.37952732418159</v>
      </c>
    </row>
    <row r="49" spans="1:6" x14ac:dyDescent="0.2">
      <c r="A49" s="4">
        <v>43976</v>
      </c>
      <c r="B49" s="25">
        <v>1680</v>
      </c>
      <c r="C49" s="25">
        <v>500</v>
      </c>
      <c r="D49" s="25">
        <v>26</v>
      </c>
      <c r="E49" s="11">
        <f t="shared" si="2"/>
        <v>46</v>
      </c>
      <c r="F49" s="7">
        <f t="shared" si="1"/>
        <v>778.11508967878751</v>
      </c>
    </row>
    <row r="50" spans="1:6" x14ac:dyDescent="0.2">
      <c r="A50" s="4">
        <v>43977</v>
      </c>
      <c r="B50" s="25">
        <v>1791</v>
      </c>
      <c r="C50" s="25">
        <v>571</v>
      </c>
      <c r="D50" s="25">
        <v>27</v>
      </c>
      <c r="E50" s="11">
        <f t="shared" si="2"/>
        <v>47</v>
      </c>
      <c r="F50" s="7">
        <f t="shared" si="1"/>
        <v>853.49959144752347</v>
      </c>
    </row>
    <row r="51" spans="1:6" x14ac:dyDescent="0.2">
      <c r="A51" s="4">
        <v>43978</v>
      </c>
      <c r="B51" s="25">
        <v>1923</v>
      </c>
      <c r="C51" s="25">
        <v>650</v>
      </c>
      <c r="D51" s="25">
        <v>28</v>
      </c>
      <c r="E51" s="11">
        <f t="shared" si="2"/>
        <v>48</v>
      </c>
      <c r="F51" s="7">
        <f t="shared" si="1"/>
        <v>936.17392103500526</v>
      </c>
    </row>
    <row r="52" spans="1:6" x14ac:dyDescent="0.2">
      <c r="A52" s="4">
        <v>43979</v>
      </c>
      <c r="B52" s="25">
        <v>2018</v>
      </c>
      <c r="C52" s="25">
        <v>684</v>
      </c>
      <c r="D52" s="25">
        <v>29</v>
      </c>
      <c r="E52" s="11">
        <f t="shared" si="2"/>
        <v>49</v>
      </c>
      <c r="F52" s="7">
        <f t="shared" si="1"/>
        <v>1026.8402793250289</v>
      </c>
    </row>
    <row r="53" spans="1:6" x14ac:dyDescent="0.2">
      <c r="A53" s="4">
        <v>43980</v>
      </c>
      <c r="B53" s="25">
        <v>2189</v>
      </c>
      <c r="C53" s="25">
        <v>696</v>
      </c>
      <c r="D53" s="25">
        <v>33</v>
      </c>
      <c r="E53" s="11">
        <f t="shared" si="2"/>
        <v>50</v>
      </c>
      <c r="F53" s="7">
        <f t="shared" si="1"/>
        <v>1126.267951388051</v>
      </c>
    </row>
    <row r="54" spans="1:6" x14ac:dyDescent="0.2">
      <c r="A54" s="4">
        <v>43981</v>
      </c>
      <c r="B54" s="25"/>
      <c r="C54" s="25"/>
      <c r="D54" s="25"/>
      <c r="E54" s="11">
        <f t="shared" si="2"/>
        <v>51</v>
      </c>
      <c r="F54" s="7">
        <f t="shared" si="1"/>
        <v>1235.2996023874939</v>
      </c>
    </row>
    <row r="55" spans="1:6" x14ac:dyDescent="0.2">
      <c r="A55" s="4">
        <v>43982</v>
      </c>
      <c r="B55" s="25">
        <v>2256</v>
      </c>
      <c r="C55" s="26">
        <v>741</v>
      </c>
      <c r="D55" s="25">
        <v>37</v>
      </c>
      <c r="E55" s="11">
        <f t="shared" si="2"/>
        <v>52</v>
      </c>
      <c r="F55" s="7">
        <f t="shared" si="1"/>
        <v>1354.8581413664142</v>
      </c>
    </row>
    <row r="56" spans="1:6" x14ac:dyDescent="0.2">
      <c r="A56" s="27">
        <v>43983</v>
      </c>
      <c r="B56" s="25">
        <v>2436</v>
      </c>
      <c r="C56" s="25">
        <v>762</v>
      </c>
      <c r="D56" s="25">
        <v>38</v>
      </c>
      <c r="E56" s="11">
        <f t="shared" si="2"/>
        <v>53</v>
      </c>
      <c r="F56" s="7">
        <f t="shared" si="1"/>
        <v>1485.9541994100084</v>
      </c>
    </row>
    <row r="57" spans="1:6" x14ac:dyDescent="0.2">
      <c r="A57" s="27">
        <v>43984</v>
      </c>
      <c r="B57" s="25">
        <v>2586</v>
      </c>
      <c r="C57" s="25">
        <v>783</v>
      </c>
      <c r="D57" s="25">
        <v>41</v>
      </c>
      <c r="E57" s="11">
        <f t="shared" si="2"/>
        <v>54</v>
      </c>
      <c r="F57" s="7">
        <f t="shared" si="1"/>
        <v>1629.6942714882975</v>
      </c>
    </row>
    <row r="58" spans="1:6" x14ac:dyDescent="0.2">
      <c r="A58" s="27">
        <v>43985</v>
      </c>
      <c r="B58" s="25">
        <v>2678</v>
      </c>
      <c r="C58" s="25">
        <v>844</v>
      </c>
      <c r="D58" s="25">
        <v>44</v>
      </c>
      <c r="E58" s="11">
        <f t="shared" si="2"/>
        <v>55</v>
      </c>
      <c r="F58" s="7">
        <f t="shared" si="1"/>
        <v>1787.28957403393</v>
      </c>
    </row>
    <row r="59" spans="1:6" x14ac:dyDescent="0.2">
      <c r="A59" s="27">
        <v>43986</v>
      </c>
      <c r="B59" s="25">
        <v>2939</v>
      </c>
      <c r="C59" s="25">
        <v>886</v>
      </c>
      <c r="D59" s="25">
        <v>46</v>
      </c>
      <c r="E59" s="11">
        <f t="shared" si="2"/>
        <v>56</v>
      </c>
      <c r="F59" s="7">
        <f t="shared" si="1"/>
        <v>1960.0656729342113</v>
      </c>
    </row>
    <row r="60" spans="1:6" x14ac:dyDescent="0.2">
      <c r="A60" s="27">
        <v>43987</v>
      </c>
      <c r="B60" s="25">
        <v>3035</v>
      </c>
      <c r="C60" s="25">
        <v>929</v>
      </c>
      <c r="D60" s="25">
        <v>49</v>
      </c>
      <c r="E60" s="11">
        <f t="shared" si="2"/>
        <v>57</v>
      </c>
      <c r="F60" s="7">
        <f t="shared" si="1"/>
        <v>2149.4729390283969</v>
      </c>
    </row>
    <row r="61" spans="1:6" x14ac:dyDescent="0.2">
      <c r="A61" s="27">
        <v>43988</v>
      </c>
      <c r="B61" s="25">
        <v>3086</v>
      </c>
      <c r="C61" s="26">
        <v>949</v>
      </c>
      <c r="D61" s="25">
        <v>52</v>
      </c>
      <c r="E61" s="11">
        <f t="shared" si="2"/>
        <v>58</v>
      </c>
      <c r="F61" s="7">
        <f t="shared" si="1"/>
        <v>2357.0978902937204</v>
      </c>
    </row>
    <row r="62" spans="1:6" x14ac:dyDescent="0.2">
      <c r="A62" s="27">
        <v>43989</v>
      </c>
      <c r="B62" s="25">
        <v>3142</v>
      </c>
      <c r="C62" s="26">
        <v>954</v>
      </c>
      <c r="D62" s="25">
        <v>54</v>
      </c>
      <c r="E62" s="11">
        <f t="shared" si="2"/>
        <v>59</v>
      </c>
      <c r="F62" s="7">
        <f t="shared" si="1"/>
        <v>2584.6754815441473</v>
      </c>
    </row>
    <row r="63" spans="1:6" x14ac:dyDescent="0.2">
      <c r="A63" s="27">
        <v>43990</v>
      </c>
      <c r="B63" s="25">
        <v>3214</v>
      </c>
      <c r="C63" s="25">
        <v>997</v>
      </c>
      <c r="D63" s="25">
        <v>57</v>
      </c>
      <c r="E63" s="11">
        <f t="shared" si="2"/>
        <v>60</v>
      </c>
      <c r="F63" s="7">
        <f t="shared" si="1"/>
        <v>2834.1024034914772</v>
      </c>
    </row>
    <row r="64" spans="1:6" x14ac:dyDescent="0.2">
      <c r="A64" s="27">
        <v>43991</v>
      </c>
      <c r="B64" s="25">
        <v>3363</v>
      </c>
      <c r="C64" s="25">
        <v>1044</v>
      </c>
      <c r="D64" s="25">
        <v>61</v>
      </c>
      <c r="E64" s="11">
        <f t="shared" si="2"/>
        <v>61</v>
      </c>
      <c r="F64" s="7">
        <f t="shared" si="1"/>
        <v>3107.45145323115</v>
      </c>
    </row>
    <row r="65" spans="1:6" x14ac:dyDescent="0.2">
      <c r="A65" s="27">
        <v>43992</v>
      </c>
      <c r="B65" s="25">
        <v>3362</v>
      </c>
      <c r="C65" s="25">
        <v>1125</v>
      </c>
      <c r="D65" s="25">
        <v>81</v>
      </c>
      <c r="E65" s="11">
        <f t="shared" si="2"/>
        <v>62</v>
      </c>
      <c r="F65" s="7">
        <f t="shared" si="1"/>
        <v>3406.9870373747158</v>
      </c>
    </row>
    <row r="66" spans="1:6" x14ac:dyDescent="0.2">
      <c r="A66" s="27">
        <v>43993</v>
      </c>
      <c r="B66" s="25">
        <f>3042+196</f>
        <v>3238</v>
      </c>
      <c r="C66" s="25">
        <v>1137</v>
      </c>
      <c r="D66" s="25">
        <v>84</v>
      </c>
      <c r="E66" s="11">
        <f t="shared" si="2"/>
        <v>63</v>
      </c>
      <c r="F66" s="7">
        <f t="shared" si="1"/>
        <v>3735.1818668690462</v>
      </c>
    </row>
    <row r="67" spans="1:6" x14ac:dyDescent="0.2">
      <c r="A67" s="27">
        <v>43994</v>
      </c>
      <c r="B67" s="25">
        <f>3475+207</f>
        <v>3682</v>
      </c>
      <c r="C67" s="25">
        <v>1217</v>
      </c>
      <c r="D67" s="25">
        <v>87</v>
      </c>
      <c r="E67" s="11">
        <f t="shared" si="2"/>
        <v>64</v>
      </c>
      <c r="F67" s="7">
        <f t="shared" si="1"/>
        <v>4094.7348986738943</v>
      </c>
    </row>
    <row r="68" spans="1:6" x14ac:dyDescent="0.2">
      <c r="A68" s="27">
        <v>43995</v>
      </c>
      <c r="B68" s="25"/>
      <c r="C68" s="25"/>
      <c r="D68" s="25"/>
      <c r="E68" s="11">
        <f t="shared" si="2"/>
        <v>65</v>
      </c>
      <c r="F68" s="7">
        <f t="shared" si="1"/>
        <v>4488.5905735052256</v>
      </c>
    </row>
    <row r="69" spans="1:6" x14ac:dyDescent="0.2">
      <c r="A69" s="27">
        <v>43996</v>
      </c>
      <c r="B69" s="25"/>
      <c r="C69" s="25"/>
      <c r="D69" s="25"/>
      <c r="E69" s="11">
        <f t="shared" ref="E69:E122" si="3">A69-$A$3</f>
        <v>66</v>
      </c>
      <c r="F69" s="7">
        <f t="shared" ref="F69:F132" si="4">$O$10/($K$11+$M$11*EXP($O$11*$Q$11*E69))</f>
        <v>4919.959390308356</v>
      </c>
    </row>
    <row r="70" spans="1:6" x14ac:dyDescent="0.2">
      <c r="A70" s="27">
        <v>43997</v>
      </c>
      <c r="B70" s="25">
        <f>3928+211</f>
        <v>4139</v>
      </c>
      <c r="C70" s="25">
        <v>1373</v>
      </c>
      <c r="D70" s="25">
        <v>99</v>
      </c>
      <c r="E70" s="11">
        <f t="shared" si="3"/>
        <v>67</v>
      </c>
      <c r="F70" s="7">
        <f t="shared" si="4"/>
        <v>5392.3398464366455</v>
      </c>
    </row>
    <row r="71" spans="1:6" x14ac:dyDescent="0.2">
      <c r="A71" s="27">
        <v>43998</v>
      </c>
      <c r="B71" s="25"/>
      <c r="C71" s="25"/>
      <c r="D71" s="25"/>
      <c r="E71" s="11">
        <f t="shared" si="3"/>
        <v>68</v>
      </c>
      <c r="F71" s="7">
        <f t="shared" si="4"/>
        <v>5909.5417570195386</v>
      </c>
    </row>
    <row r="72" spans="1:6" x14ac:dyDescent="0.2">
      <c r="A72" s="27">
        <v>43999</v>
      </c>
      <c r="B72" s="25"/>
      <c r="C72" s="25"/>
      <c r="D72" s="25"/>
      <c r="E72" s="11">
        <f t="shared" si="3"/>
        <v>69</v>
      </c>
      <c r="F72" s="7">
        <f t="shared" si="4"/>
        <v>6475.710946948011</v>
      </c>
    </row>
    <row r="73" spans="1:6" x14ac:dyDescent="0.2">
      <c r="A73" s="27">
        <v>44000</v>
      </c>
      <c r="B73" s="25"/>
      <c r="C73" s="25"/>
      <c r="D73" s="25"/>
      <c r="E73" s="11">
        <f t="shared" si="3"/>
        <v>70</v>
      </c>
      <c r="F73" s="7">
        <f t="shared" si="4"/>
        <v>7095.3552834162692</v>
      </c>
    </row>
    <row r="74" spans="1:6" x14ac:dyDescent="0.2">
      <c r="A74" s="27">
        <v>44001</v>
      </c>
      <c r="B74" s="25"/>
      <c r="C74" s="25"/>
      <c r="D74" s="25"/>
      <c r="E74" s="11">
        <f t="shared" si="3"/>
        <v>71</v>
      </c>
      <c r="F74" s="7">
        <f t="shared" si="4"/>
        <v>7773.3719850499765</v>
      </c>
    </row>
    <row r="75" spans="1:6" x14ac:dyDescent="0.2">
      <c r="A75" s="27">
        <v>44002</v>
      </c>
      <c r="B75" s="25"/>
      <c r="C75" s="25"/>
      <c r="D75" s="25"/>
      <c r="E75" s="11">
        <f t="shared" si="3"/>
        <v>72</v>
      </c>
      <c r="F75" s="7">
        <f t="shared" si="4"/>
        <v>8515.0761042194463</v>
      </c>
    </row>
    <row r="76" spans="1:6" x14ac:dyDescent="0.2">
      <c r="A76" s="27">
        <v>44003</v>
      </c>
      <c r="B76" s="25"/>
      <c r="C76" s="25"/>
      <c r="D76" s="25"/>
      <c r="E76" s="11">
        <f t="shared" si="3"/>
        <v>73</v>
      </c>
      <c r="F76" s="7">
        <f t="shared" si="4"/>
        <v>9326.230030960136</v>
      </c>
    </row>
    <row r="77" spans="1:6" x14ac:dyDescent="0.2">
      <c r="A77" s="27">
        <v>44004</v>
      </c>
      <c r="B77" s="25"/>
      <c r="C77" s="25"/>
      <c r="D77" s="25"/>
      <c r="E77" s="11">
        <f t="shared" si="3"/>
        <v>74</v>
      </c>
      <c r="F77" s="7">
        <f t="shared" si="4"/>
        <v>10213.073808674762</v>
      </c>
    </row>
    <row r="78" spans="1:6" x14ac:dyDescent="0.2">
      <c r="A78" s="27">
        <v>44005</v>
      </c>
      <c r="B78" s="25"/>
      <c r="C78" s="25"/>
      <c r="D78" s="25"/>
      <c r="E78" s="11">
        <f t="shared" si="3"/>
        <v>75</v>
      </c>
      <c r="F78" s="7">
        <f t="shared" si="4"/>
        <v>11182.355982055173</v>
      </c>
    </row>
    <row r="79" spans="1:6" x14ac:dyDescent="0.2">
      <c r="A79" s="27">
        <v>44006</v>
      </c>
      <c r="B79" s="25"/>
      <c r="C79" s="25"/>
      <c r="D79" s="25"/>
      <c r="E79" s="11">
        <f t="shared" si="3"/>
        <v>76</v>
      </c>
      <c r="F79" s="7">
        <f t="shared" si="4"/>
        <v>12241.364614967251</v>
      </c>
    </row>
    <row r="80" spans="1:6" x14ac:dyDescent="0.2">
      <c r="A80" s="27">
        <v>44007</v>
      </c>
      <c r="B80" s="25"/>
      <c r="C80" s="25"/>
      <c r="D80" s="25"/>
      <c r="E80" s="11">
        <f t="shared" si="3"/>
        <v>77</v>
      </c>
      <c r="F80" s="7">
        <f t="shared" si="4"/>
        <v>13397.958018911579</v>
      </c>
    </row>
    <row r="81" spans="1:6" x14ac:dyDescent="0.2">
      <c r="A81" s="27">
        <v>44008</v>
      </c>
      <c r="B81" s="25"/>
      <c r="C81" s="25"/>
      <c r="D81" s="25"/>
      <c r="E81" s="11">
        <f t="shared" si="3"/>
        <v>78</v>
      </c>
      <c r="F81" s="7">
        <f t="shared" si="4"/>
        <v>14660.594619699867</v>
      </c>
    </row>
    <row r="82" spans="1:6" x14ac:dyDescent="0.2">
      <c r="A82" s="27">
        <v>44009</v>
      </c>
      <c r="B82" s="25"/>
      <c r="C82" s="25"/>
      <c r="D82" s="25"/>
      <c r="E82" s="11">
        <f t="shared" si="3"/>
        <v>79</v>
      </c>
      <c r="F82" s="7">
        <f t="shared" si="4"/>
        <v>16038.36125993357</v>
      </c>
    </row>
    <row r="83" spans="1:6" x14ac:dyDescent="0.2">
      <c r="A83" s="27">
        <v>44010</v>
      </c>
      <c r="B83" s="25"/>
      <c r="C83" s="25"/>
      <c r="D83" s="25"/>
      <c r="E83" s="11">
        <f t="shared" si="3"/>
        <v>80</v>
      </c>
      <c r="F83" s="7">
        <f t="shared" si="4"/>
        <v>17540.999086806907</v>
      </c>
    </row>
    <row r="84" spans="1:6" x14ac:dyDescent="0.2">
      <c r="A84" s="27">
        <v>44011</v>
      </c>
      <c r="B84" s="25"/>
      <c r="C84" s="25"/>
      <c r="D84" s="25"/>
      <c r="E84" s="11">
        <f t="shared" si="3"/>
        <v>81</v>
      </c>
      <c r="F84" s="7">
        <f t="shared" si="4"/>
        <v>19178.926008236485</v>
      </c>
    </row>
    <row r="85" spans="1:6" x14ac:dyDescent="0.2">
      <c r="A85" s="27">
        <v>44012</v>
      </c>
      <c r="B85" s="25"/>
      <c r="C85" s="25"/>
      <c r="D85" s="25"/>
      <c r="E85" s="11">
        <f t="shared" si="3"/>
        <v>82</v>
      </c>
      <c r="F85" s="7">
        <f t="shared" si="4"/>
        <v>20963.254515613873</v>
      </c>
    </row>
    <row r="86" spans="1:6" x14ac:dyDescent="0.2">
      <c r="A86" s="27">
        <v>44013</v>
      </c>
      <c r="E86" s="11">
        <f t="shared" si="3"/>
        <v>83</v>
      </c>
      <c r="F86" s="7">
        <f t="shared" si="4"/>
        <v>22905.803469849627</v>
      </c>
    </row>
    <row r="87" spans="1:6" x14ac:dyDescent="0.2">
      <c r="A87" s="27">
        <v>44014</v>
      </c>
      <c r="E87" s="11">
        <f t="shared" si="3"/>
        <v>84</v>
      </c>
      <c r="F87" s="7">
        <f t="shared" si="4"/>
        <v>25019.102231431156</v>
      </c>
    </row>
    <row r="88" spans="1:6" x14ac:dyDescent="0.2">
      <c r="A88" s="27">
        <v>44015</v>
      </c>
      <c r="E88" s="11">
        <f t="shared" si="3"/>
        <v>85</v>
      </c>
      <c r="F88" s="7">
        <f t="shared" si="4"/>
        <v>27316.385289289217</v>
      </c>
    </row>
    <row r="89" spans="1:6" x14ac:dyDescent="0.2">
      <c r="A89" s="27">
        <v>44016</v>
      </c>
      <c r="E89" s="11">
        <f t="shared" si="3"/>
        <v>86</v>
      </c>
      <c r="F89" s="7">
        <f t="shared" si="4"/>
        <v>29811.575313886697</v>
      </c>
    </row>
    <row r="90" spans="1:6" x14ac:dyDescent="0.2">
      <c r="A90" s="27">
        <v>44017</v>
      </c>
      <c r="E90" s="11">
        <f t="shared" si="3"/>
        <v>87</v>
      </c>
      <c r="F90" s="7">
        <f t="shared" si="4"/>
        <v>32519.25233631107</v>
      </c>
    </row>
    <row r="91" spans="1:6" x14ac:dyDescent="0.2">
      <c r="A91" s="27">
        <v>44018</v>
      </c>
      <c r="E91" s="11">
        <f t="shared" si="3"/>
        <v>88</v>
      </c>
      <c r="F91" s="7">
        <f t="shared" si="4"/>
        <v>35454.606549653239</v>
      </c>
    </row>
    <row r="92" spans="1:6" x14ac:dyDescent="0.2">
      <c r="A92" s="27">
        <v>44019</v>
      </c>
      <c r="E92" s="11">
        <f t="shared" si="3"/>
        <v>89</v>
      </c>
      <c r="F92" s="7">
        <f t="shared" si="4"/>
        <v>38633.372057618122</v>
      </c>
    </row>
    <row r="93" spans="1:6" x14ac:dyDescent="0.2">
      <c r="A93" s="27">
        <v>44020</v>
      </c>
      <c r="E93" s="11">
        <f t="shared" si="3"/>
        <v>90</v>
      </c>
      <c r="F93" s="7">
        <f t="shared" si="4"/>
        <v>42071.738778182742</v>
      </c>
    </row>
    <row r="94" spans="1:6" x14ac:dyDescent="0.2">
      <c r="A94" s="27">
        <v>44021</v>
      </c>
      <c r="E94" s="11">
        <f t="shared" si="3"/>
        <v>91</v>
      </c>
      <c r="F94" s="7">
        <f t="shared" si="4"/>
        <v>45786.239671462492</v>
      </c>
    </row>
    <row r="95" spans="1:6" x14ac:dyDescent="0.2">
      <c r="A95" s="27">
        <v>44022</v>
      </c>
      <c r="E95" s="11">
        <f t="shared" si="3"/>
        <v>92</v>
      </c>
      <c r="F95" s="7">
        <f t="shared" si="4"/>
        <v>49793.610529124097</v>
      </c>
    </row>
    <row r="96" spans="1:6" x14ac:dyDescent="0.2">
      <c r="A96" s="27">
        <v>44023</v>
      </c>
      <c r="E96" s="11">
        <f t="shared" si="3"/>
        <v>93</v>
      </c>
      <c r="F96" s="7">
        <f t="shared" si="4"/>
        <v>54110.619769652061</v>
      </c>
    </row>
    <row r="97" spans="1:6" x14ac:dyDescent="0.2">
      <c r="A97" s="27">
        <v>44024</v>
      </c>
      <c r="E97" s="11">
        <f t="shared" si="3"/>
        <v>94</v>
      </c>
      <c r="F97" s="7">
        <f t="shared" si="4"/>
        <v>58753.866063941896</v>
      </c>
    </row>
    <row r="98" spans="1:6" x14ac:dyDescent="0.2">
      <c r="A98" s="27">
        <v>44025</v>
      </c>
      <c r="E98" s="11">
        <f t="shared" si="3"/>
        <v>95</v>
      </c>
      <c r="F98" s="7">
        <f t="shared" si="4"/>
        <v>63739.54220408843</v>
      </c>
    </row>
    <row r="99" spans="1:6" x14ac:dyDescent="0.2">
      <c r="A99" s="27">
        <v>44026</v>
      </c>
      <c r="E99" s="11">
        <f t="shared" si="3"/>
        <v>96</v>
      </c>
      <c r="F99" s="7">
        <f t="shared" si="4"/>
        <v>69083.164457757928</v>
      </c>
    </row>
    <row r="100" spans="1:6" x14ac:dyDescent="0.2">
      <c r="A100" s="27">
        <v>44027</v>
      </c>
      <c r="E100" s="11">
        <f t="shared" si="3"/>
        <v>97</v>
      </c>
      <c r="F100" s="7">
        <f t="shared" si="4"/>
        <v>74799.267748232232</v>
      </c>
    </row>
    <row r="101" spans="1:6" x14ac:dyDescent="0.2">
      <c r="A101" s="27">
        <v>44028</v>
      </c>
      <c r="E101" s="11">
        <f t="shared" si="3"/>
        <v>98</v>
      </c>
      <c r="F101" s="7">
        <f t="shared" si="4"/>
        <v>80901.068382589103</v>
      </c>
    </row>
    <row r="102" spans="1:6" x14ac:dyDescent="0.2">
      <c r="A102" s="27">
        <v>44029</v>
      </c>
      <c r="E102" s="11">
        <f t="shared" si="3"/>
        <v>99</v>
      </c>
      <c r="F102" s="7">
        <f t="shared" si="4"/>
        <v>87400.097717919663</v>
      </c>
    </row>
    <row r="103" spans="1:6" x14ac:dyDescent="0.2">
      <c r="A103" s="27">
        <v>44030</v>
      </c>
      <c r="E103" s="11">
        <f t="shared" si="3"/>
        <v>100</v>
      </c>
      <c r="F103" s="7">
        <f t="shared" si="4"/>
        <v>94305.812086182152</v>
      </c>
    </row>
    <row r="104" spans="1:6" x14ac:dyDescent="0.2">
      <c r="A104" s="27">
        <v>44031</v>
      </c>
      <c r="E104" s="11">
        <f t="shared" si="3"/>
        <v>101</v>
      </c>
      <c r="F104" s="7">
        <f t="shared" si="4"/>
        <v>101625.18644222186</v>
      </c>
    </row>
    <row r="105" spans="1:6" x14ac:dyDescent="0.2">
      <c r="A105" s="27">
        <v>44032</v>
      </c>
      <c r="E105" s="11">
        <f t="shared" si="3"/>
        <v>102</v>
      </c>
      <c r="F105" s="7">
        <f t="shared" si="4"/>
        <v>109362.30147329527</v>
      </c>
    </row>
    <row r="106" spans="1:6" x14ac:dyDescent="0.2">
      <c r="A106" s="27">
        <v>44033</v>
      </c>
      <c r="E106" s="11">
        <f t="shared" si="3"/>
        <v>103</v>
      </c>
      <c r="F106" s="7">
        <f t="shared" si="4"/>
        <v>117517.93619222067</v>
      </c>
    </row>
    <row r="107" spans="1:6" x14ac:dyDescent="0.2">
      <c r="A107" s="27">
        <v>44034</v>
      </c>
      <c r="E107" s="11">
        <f t="shared" si="3"/>
        <v>104</v>
      </c>
      <c r="F107" s="7">
        <f t="shared" si="4"/>
        <v>126089.18017373704</v>
      </c>
    </row>
    <row r="108" spans="1:6" x14ac:dyDescent="0.2">
      <c r="A108" s="27">
        <v>44035</v>
      </c>
      <c r="E108" s="11">
        <f t="shared" si="3"/>
        <v>105</v>
      </c>
      <c r="F108" s="7">
        <f t="shared" si="4"/>
        <v>135069.08139659185</v>
      </c>
    </row>
    <row r="109" spans="1:6" x14ac:dyDescent="0.2">
      <c r="A109" s="27">
        <v>44036</v>
      </c>
      <c r="E109" s="11">
        <f t="shared" si="3"/>
        <v>106</v>
      </c>
      <c r="F109" s="7">
        <f t="shared" si="4"/>
        <v>144446.34691236631</v>
      </c>
    </row>
    <row r="110" spans="1:6" x14ac:dyDescent="0.2">
      <c r="A110" s="27">
        <v>44037</v>
      </c>
      <c r="E110" s="11">
        <f t="shared" si="3"/>
        <v>107</v>
      </c>
      <c r="F110" s="7">
        <f t="shared" si="4"/>
        <v>154205.11406057738</v>
      </c>
    </row>
    <row r="111" spans="1:6" x14ac:dyDescent="0.2">
      <c r="A111" s="27">
        <v>44038</v>
      </c>
      <c r="E111" s="11">
        <f t="shared" si="3"/>
        <v>108</v>
      </c>
      <c r="F111" s="7">
        <f t="shared" si="4"/>
        <v>164324.80948898609</v>
      </c>
    </row>
    <row r="112" spans="1:6" x14ac:dyDescent="0.2">
      <c r="A112" s="27">
        <v>44039</v>
      </c>
      <c r="E112" s="11">
        <f t="shared" si="3"/>
        <v>109</v>
      </c>
      <c r="F112" s="7">
        <f t="shared" si="4"/>
        <v>174780.11166160196</v>
      </c>
    </row>
    <row r="113" spans="1:6" x14ac:dyDescent="0.2">
      <c r="A113" s="27">
        <v>44040</v>
      </c>
      <c r="E113" s="11">
        <f t="shared" si="3"/>
        <v>110</v>
      </c>
      <c r="F113" s="7">
        <f t="shared" si="4"/>
        <v>185541.02975811908</v>
      </c>
    </row>
    <row r="114" spans="1:6" x14ac:dyDescent="0.2">
      <c r="A114" s="27">
        <v>44041</v>
      </c>
      <c r="E114" s="11">
        <f t="shared" si="3"/>
        <v>111</v>
      </c>
      <c r="F114" s="7">
        <f t="shared" si="4"/>
        <v>196573.10789660018</v>
      </c>
    </row>
    <row r="115" spans="1:6" x14ac:dyDescent="0.2">
      <c r="A115" s="27">
        <v>44042</v>
      </c>
      <c r="E115" s="11">
        <f t="shared" si="3"/>
        <v>112</v>
      </c>
      <c r="F115" s="7">
        <f t="shared" si="4"/>
        <v>207837.75856946452</v>
      </c>
    </row>
    <row r="116" spans="1:6" x14ac:dyDescent="0.2">
      <c r="A116" s="27">
        <v>44043</v>
      </c>
      <c r="E116" s="11">
        <f t="shared" si="3"/>
        <v>113</v>
      </c>
      <c r="F116" s="7">
        <f t="shared" si="4"/>
        <v>219292.7233158598</v>
      </c>
    </row>
    <row r="117" spans="1:6" x14ac:dyDescent="0.2">
      <c r="A117" s="27">
        <v>44044</v>
      </c>
      <c r="E117" s="11">
        <f t="shared" si="3"/>
        <v>114</v>
      </c>
      <c r="F117" s="7">
        <f t="shared" si="4"/>
        <v>230892.6523193318</v>
      </c>
    </row>
    <row r="118" spans="1:6" x14ac:dyDescent="0.2">
      <c r="A118" s="27">
        <v>44045</v>
      </c>
      <c r="E118" s="11">
        <f t="shared" si="3"/>
        <v>115</v>
      </c>
      <c r="F118" s="7">
        <f t="shared" si="4"/>
        <v>242589.78826510839</v>
      </c>
    </row>
    <row r="119" spans="1:6" x14ac:dyDescent="0.2">
      <c r="A119" s="27">
        <v>44046</v>
      </c>
      <c r="E119" s="11">
        <f t="shared" si="3"/>
        <v>116</v>
      </c>
      <c r="F119" s="7">
        <f t="shared" si="4"/>
        <v>254334.73391162511</v>
      </c>
    </row>
    <row r="120" spans="1:6" x14ac:dyDescent="0.2">
      <c r="A120" s="27">
        <v>44047</v>
      </c>
      <c r="E120" s="11">
        <f t="shared" si="3"/>
        <v>117</v>
      </c>
      <c r="F120" s="7">
        <f t="shared" si="4"/>
        <v>266077.27791821345</v>
      </c>
    </row>
    <row r="121" spans="1:6" x14ac:dyDescent="0.2">
      <c r="A121" s="27">
        <v>44048</v>
      </c>
      <c r="E121" s="11">
        <f t="shared" si="3"/>
        <v>118</v>
      </c>
      <c r="F121" s="7">
        <f t="shared" si="4"/>
        <v>277767.24995749193</v>
      </c>
    </row>
    <row r="122" spans="1:6" x14ac:dyDescent="0.2">
      <c r="A122" s="27">
        <v>44049</v>
      </c>
      <c r="E122" s="11">
        <f t="shared" si="3"/>
        <v>119</v>
      </c>
      <c r="F122" s="7">
        <f t="shared" si="4"/>
        <v>289355.37434668414</v>
      </c>
    </row>
    <row r="123" spans="1:6" x14ac:dyDescent="0.2">
      <c r="A123" s="27">
        <v>44050</v>
      </c>
      <c r="E123" s="11">
        <f t="shared" ref="E123:E177" si="5">A123-$A$3</f>
        <v>120</v>
      </c>
      <c r="F123" s="7">
        <f t="shared" si="4"/>
        <v>300794.09152327885</v>
      </c>
    </row>
    <row r="124" spans="1:6" x14ac:dyDescent="0.2">
      <c r="A124" s="27">
        <v>44051</v>
      </c>
      <c r="E124" s="11">
        <f t="shared" si="5"/>
        <v>121</v>
      </c>
      <c r="F124" s="7">
        <f t="shared" si="4"/>
        <v>312038.31865863764</v>
      </c>
    </row>
    <row r="125" spans="1:6" x14ac:dyDescent="0.2">
      <c r="A125" s="27">
        <v>44052</v>
      </c>
      <c r="E125" s="11">
        <f t="shared" si="5"/>
        <v>122</v>
      </c>
      <c r="F125" s="7">
        <f t="shared" si="4"/>
        <v>323046.12436600117</v>
      </c>
    </row>
    <row r="126" spans="1:6" x14ac:dyDescent="0.2">
      <c r="A126" s="27">
        <v>44053</v>
      </c>
      <c r="E126" s="11">
        <f t="shared" si="5"/>
        <v>123</v>
      </c>
      <c r="F126" s="7">
        <f t="shared" si="4"/>
        <v>333779.2974843455</v>
      </c>
    </row>
    <row r="127" spans="1:6" x14ac:dyDescent="0.2">
      <c r="A127" s="27">
        <v>44054</v>
      </c>
      <c r="E127" s="11">
        <f t="shared" si="5"/>
        <v>124</v>
      </c>
      <c r="F127" s="7">
        <f t="shared" si="4"/>
        <v>344203.79586626706</v>
      </c>
    </row>
    <row r="128" spans="1:6" x14ac:dyDescent="0.2">
      <c r="A128" s="27">
        <v>44055</v>
      </c>
      <c r="E128" s="11">
        <f t="shared" si="5"/>
        <v>125</v>
      </c>
      <c r="F128" s="7">
        <f t="shared" si="4"/>
        <v>354290.06747168337</v>
      </c>
    </row>
    <row r="129" spans="1:6" x14ac:dyDescent="0.2">
      <c r="A129" s="27">
        <v>44056</v>
      </c>
      <c r="E129" s="11">
        <f t="shared" si="5"/>
        <v>126</v>
      </c>
      <c r="F129" s="7">
        <f t="shared" si="4"/>
        <v>364013.24237687699</v>
      </c>
    </row>
    <row r="130" spans="1:6" x14ac:dyDescent="0.2">
      <c r="A130" s="27">
        <v>44057</v>
      </c>
      <c r="E130" s="11">
        <f t="shared" si="5"/>
        <v>127</v>
      </c>
      <c r="F130" s="7">
        <f t="shared" si="4"/>
        <v>373353.20011042315</v>
      </c>
    </row>
    <row r="131" spans="1:6" x14ac:dyDescent="0.2">
      <c r="A131" s="27">
        <v>44058</v>
      </c>
      <c r="E131" s="11">
        <f t="shared" si="5"/>
        <v>128</v>
      </c>
      <c r="F131" s="7">
        <f t="shared" si="4"/>
        <v>382294.52167587209</v>
      </c>
    </row>
    <row r="132" spans="1:6" x14ac:dyDescent="0.2">
      <c r="A132" s="27">
        <v>44059</v>
      </c>
      <c r="E132" s="11">
        <f t="shared" si="5"/>
        <v>129</v>
      </c>
      <c r="F132" s="7">
        <f t="shared" si="4"/>
        <v>390826.33948254155</v>
      </c>
    </row>
    <row r="133" spans="1:6" x14ac:dyDescent="0.2">
      <c r="A133" s="27">
        <v>44060</v>
      </c>
      <c r="E133" s="11">
        <f t="shared" si="5"/>
        <v>130</v>
      </c>
      <c r="F133" s="7">
        <f t="shared" ref="F133:F177" si="6">$O$10/($K$11+$M$11*EXP($O$11*$Q$11*E133))</f>
        <v>398942.10106851772</v>
      </c>
    </row>
    <row r="134" spans="1:6" x14ac:dyDescent="0.2">
      <c r="A134" s="27">
        <v>44061</v>
      </c>
      <c r="E134" s="11">
        <f t="shared" si="5"/>
        <v>131</v>
      </c>
      <c r="F134" s="7">
        <f t="shared" si="6"/>
        <v>406639.26396487816</v>
      </c>
    </row>
    <row r="135" spans="1:6" x14ac:dyDescent="0.2">
      <c r="A135" s="27">
        <v>44062</v>
      </c>
      <c r="E135" s="11">
        <f t="shared" si="5"/>
        <v>132</v>
      </c>
      <c r="F135" s="7">
        <f t="shared" si="6"/>
        <v>413918.93941159302</v>
      </c>
    </row>
    <row r="136" spans="1:6" x14ac:dyDescent="0.2">
      <c r="A136" s="27">
        <v>44063</v>
      </c>
      <c r="E136" s="11">
        <f t="shared" si="5"/>
        <v>133</v>
      </c>
      <c r="F136" s="7">
        <f t="shared" si="6"/>
        <v>420785.50205546926</v>
      </c>
    </row>
    <row r="137" spans="1:6" x14ac:dyDescent="0.2">
      <c r="A137" s="27">
        <v>44064</v>
      </c>
      <c r="E137" s="11">
        <f t="shared" si="5"/>
        <v>134</v>
      </c>
      <c r="F137" s="7">
        <f t="shared" si="6"/>
        <v>427246.18144069851</v>
      </c>
    </row>
    <row r="138" spans="1:6" x14ac:dyDescent="0.2">
      <c r="A138" s="27">
        <v>44065</v>
      </c>
      <c r="E138" s="11">
        <f t="shared" si="5"/>
        <v>135</v>
      </c>
      <c r="F138" s="7">
        <f t="shared" si="6"/>
        <v>433310.64925888844</v>
      </c>
    </row>
    <row r="139" spans="1:6" x14ac:dyDescent="0.2">
      <c r="A139" s="27">
        <v>44066</v>
      </c>
      <c r="E139" s="11">
        <f t="shared" si="5"/>
        <v>136</v>
      </c>
      <c r="F139" s="7">
        <f t="shared" si="6"/>
        <v>438990.61416635808</v>
      </c>
    </row>
    <row r="140" spans="1:6" x14ac:dyDescent="0.2">
      <c r="A140" s="27">
        <v>44067</v>
      </c>
      <c r="E140" s="11">
        <f t="shared" si="5"/>
        <v>137</v>
      </c>
      <c r="F140" s="7">
        <f t="shared" si="6"/>
        <v>444299.43368745205</v>
      </c>
    </row>
    <row r="141" spans="1:6" x14ac:dyDescent="0.2">
      <c r="A141" s="27">
        <v>44068</v>
      </c>
      <c r="E141" s="11">
        <f t="shared" si="5"/>
        <v>138</v>
      </c>
      <c r="F141" s="7">
        <f t="shared" si="6"/>
        <v>449251.75045663142</v>
      </c>
    </row>
    <row r="142" spans="1:6" x14ac:dyDescent="0.2">
      <c r="A142" s="27">
        <v>44069</v>
      </c>
      <c r="E142" s="11">
        <f t="shared" si="5"/>
        <v>139</v>
      </c>
      <c r="F142" s="7">
        <f t="shared" si="6"/>
        <v>453863.15792547073</v>
      </c>
    </row>
    <row r="143" spans="1:6" x14ac:dyDescent="0.2">
      <c r="A143" s="27">
        <v>44070</v>
      </c>
      <c r="E143" s="11">
        <f t="shared" si="5"/>
        <v>140</v>
      </c>
      <c r="F143" s="7">
        <f t="shared" si="6"/>
        <v>458149.89875344635</v>
      </c>
    </row>
    <row r="144" spans="1:6" x14ac:dyDescent="0.2">
      <c r="A144" s="27">
        <v>44071</v>
      </c>
      <c r="E144" s="11">
        <f t="shared" si="5"/>
        <v>141</v>
      </c>
      <c r="F144" s="7">
        <f t="shared" si="6"/>
        <v>462128.59746062034</v>
      </c>
    </row>
    <row r="145" spans="1:6" x14ac:dyDescent="0.2">
      <c r="A145" s="27">
        <v>44072</v>
      </c>
      <c r="E145" s="11">
        <f t="shared" si="5"/>
        <v>142</v>
      </c>
      <c r="F145" s="7">
        <f t="shared" si="6"/>
        <v>465816.02756543068</v>
      </c>
    </row>
    <row r="146" spans="1:6" x14ac:dyDescent="0.2">
      <c r="A146" s="27">
        <v>44073</v>
      </c>
      <c r="E146" s="11">
        <f t="shared" si="5"/>
        <v>143</v>
      </c>
      <c r="F146" s="7">
        <f t="shared" si="6"/>
        <v>469228.91235960514</v>
      </c>
    </row>
    <row r="147" spans="1:6" x14ac:dyDescent="0.2">
      <c r="A147" s="27">
        <v>44074</v>
      </c>
      <c r="E147" s="11">
        <f t="shared" si="5"/>
        <v>144</v>
      </c>
      <c r="F147" s="7">
        <f t="shared" si="6"/>
        <v>472383.75766700233</v>
      </c>
    </row>
    <row r="148" spans="1:6" x14ac:dyDescent="0.2">
      <c r="A148" s="27">
        <v>44075</v>
      </c>
      <c r="E148" s="11">
        <f t="shared" si="5"/>
        <v>145</v>
      </c>
      <c r="F148" s="7">
        <f t="shared" si="6"/>
        <v>475296.71436613129</v>
      </c>
    </row>
    <row r="149" spans="1:6" x14ac:dyDescent="0.2">
      <c r="A149" s="27">
        <v>44076</v>
      </c>
      <c r="E149" s="11">
        <f t="shared" si="5"/>
        <v>146</v>
      </c>
      <c r="F149" s="7">
        <f t="shared" si="6"/>
        <v>477983.46809398703</v>
      </c>
    </row>
    <row r="150" spans="1:6" x14ac:dyDescent="0.2">
      <c r="A150" s="27">
        <v>44077</v>
      </c>
      <c r="E150" s="11">
        <f t="shared" si="5"/>
        <v>147</v>
      </c>
      <c r="F150" s="7">
        <f t="shared" si="6"/>
        <v>480459.15335657063</v>
      </c>
    </row>
    <row r="151" spans="1:6" x14ac:dyDescent="0.2">
      <c r="A151" s="27">
        <v>44078</v>
      </c>
      <c r="E151" s="11">
        <f t="shared" si="5"/>
        <v>148</v>
      </c>
      <c r="F151" s="7">
        <f t="shared" si="6"/>
        <v>482738.28921480727</v>
      </c>
    </row>
    <row r="152" spans="1:6" x14ac:dyDescent="0.2">
      <c r="A152" s="27">
        <v>44079</v>
      </c>
      <c r="E152" s="11">
        <f t="shared" si="5"/>
        <v>149</v>
      </c>
      <c r="F152" s="7">
        <f t="shared" si="6"/>
        <v>484834.73376188416</v>
      </c>
    </row>
    <row r="153" spans="1:6" x14ac:dyDescent="0.2">
      <c r="A153" s="27">
        <v>44080</v>
      </c>
      <c r="E153" s="11">
        <f t="shared" si="5"/>
        <v>150</v>
      </c>
      <c r="F153" s="7">
        <f t="shared" si="6"/>
        <v>486761.65473131061</v>
      </c>
    </row>
    <row r="154" spans="1:6" x14ac:dyDescent="0.2">
      <c r="A154" s="27">
        <v>44081</v>
      </c>
      <c r="E154" s="11">
        <f t="shared" si="5"/>
        <v>151</v>
      </c>
      <c r="F154" s="7">
        <f t="shared" si="6"/>
        <v>488531.51375040069</v>
      </c>
    </row>
    <row r="155" spans="1:6" x14ac:dyDescent="0.2">
      <c r="A155" s="27">
        <v>44082</v>
      </c>
      <c r="E155" s="11">
        <f t="shared" si="5"/>
        <v>152</v>
      </c>
      <c r="F155" s="7">
        <f t="shared" si="6"/>
        <v>490156.06196173734</v>
      </c>
    </row>
    <row r="156" spans="1:6" x14ac:dyDescent="0.2">
      <c r="A156" s="27">
        <v>44083</v>
      </c>
      <c r="E156" s="11">
        <f t="shared" si="5"/>
        <v>153</v>
      </c>
      <c r="F156" s="7">
        <f t="shared" si="6"/>
        <v>491646.34495984268</v>
      </c>
    </row>
    <row r="157" spans="1:6" x14ac:dyDescent="0.2">
      <c r="A157" s="27">
        <v>44084</v>
      </c>
      <c r="E157" s="11">
        <f t="shared" si="5"/>
        <v>154</v>
      </c>
      <c r="F157" s="7">
        <f t="shared" si="6"/>
        <v>493012.71521967626</v>
      </c>
    </row>
    <row r="158" spans="1:6" x14ac:dyDescent="0.2">
      <c r="A158" s="27">
        <v>44085</v>
      </c>
      <c r="E158" s="11">
        <f t="shared" si="5"/>
        <v>155</v>
      </c>
      <c r="F158" s="7">
        <f t="shared" si="6"/>
        <v>494264.85041880701</v>
      </c>
    </row>
    <row r="159" spans="1:6" x14ac:dyDescent="0.2">
      <c r="A159" s="27">
        <v>44086</v>
      </c>
      <c r="E159" s="11">
        <f t="shared" si="5"/>
        <v>156</v>
      </c>
      <c r="F159" s="7">
        <f t="shared" si="6"/>
        <v>495411.77626983647</v>
      </c>
    </row>
    <row r="160" spans="1:6" x14ac:dyDescent="0.2">
      <c r="A160" s="27">
        <v>44087</v>
      </c>
      <c r="E160" s="11">
        <f t="shared" si="5"/>
        <v>157</v>
      </c>
      <c r="F160" s="7">
        <f t="shared" si="6"/>
        <v>496461.89267975668</v>
      </c>
    </row>
    <row r="161" spans="1:6" x14ac:dyDescent="0.2">
      <c r="A161" s="27">
        <v>44088</v>
      </c>
      <c r="E161" s="11">
        <f t="shared" si="5"/>
        <v>158</v>
      </c>
      <c r="F161" s="7">
        <f t="shared" si="6"/>
        <v>497423.00223593012</v>
      </c>
    </row>
    <row r="162" spans="1:6" x14ac:dyDescent="0.2">
      <c r="A162" s="27">
        <v>44089</v>
      </c>
      <c r="E162" s="11">
        <f t="shared" si="5"/>
        <v>159</v>
      </c>
      <c r="F162" s="7">
        <f t="shared" si="6"/>
        <v>498302.34018313605</v>
      </c>
    </row>
    <row r="163" spans="1:6" x14ac:dyDescent="0.2">
      <c r="A163" s="27">
        <v>44090</v>
      </c>
      <c r="E163" s="11">
        <f t="shared" si="5"/>
        <v>160</v>
      </c>
      <c r="F163" s="7">
        <f t="shared" si="6"/>
        <v>499106.60520244925</v>
      </c>
    </row>
    <row r="164" spans="1:6" x14ac:dyDescent="0.2">
      <c r="A164" s="27">
        <v>44091</v>
      </c>
      <c r="E164" s="11">
        <f t="shared" si="5"/>
        <v>161</v>
      </c>
      <c r="F164" s="7">
        <f t="shared" si="6"/>
        <v>499841.99043108633</v>
      </c>
    </row>
    <row r="165" spans="1:6" x14ac:dyDescent="0.2">
      <c r="A165" s="27">
        <v>44092</v>
      </c>
      <c r="E165" s="11">
        <f t="shared" si="5"/>
        <v>162</v>
      </c>
      <c r="F165" s="7">
        <f t="shared" si="6"/>
        <v>500514.21427376923</v>
      </c>
    </row>
    <row r="166" spans="1:6" x14ac:dyDescent="0.2">
      <c r="A166" s="27">
        <v>44093</v>
      </c>
      <c r="E166" s="11">
        <f t="shared" si="5"/>
        <v>163</v>
      </c>
      <c r="F166" s="7">
        <f t="shared" si="6"/>
        <v>501128.55065183539</v>
      </c>
    </row>
    <row r="167" spans="1:6" x14ac:dyDescent="0.2">
      <c r="A167" s="27">
        <v>44094</v>
      </c>
      <c r="E167" s="11">
        <f t="shared" si="5"/>
        <v>164</v>
      </c>
      <c r="F167" s="7">
        <f t="shared" si="6"/>
        <v>501689.8584177267</v>
      </c>
    </row>
    <row r="168" spans="1:6" x14ac:dyDescent="0.2">
      <c r="A168" s="27">
        <v>44095</v>
      </c>
      <c r="E168" s="11">
        <f t="shared" si="5"/>
        <v>165</v>
      </c>
      <c r="F168" s="7">
        <f t="shared" si="6"/>
        <v>502202.6097310615</v>
      </c>
    </row>
    <row r="169" spans="1:6" x14ac:dyDescent="0.2">
      <c r="A169" s="27">
        <v>44096</v>
      </c>
      <c r="E169" s="11">
        <f t="shared" si="5"/>
        <v>166</v>
      </c>
      <c r="F169" s="7">
        <f t="shared" si="6"/>
        <v>502670.9172497227</v>
      </c>
    </row>
    <row r="170" spans="1:6" x14ac:dyDescent="0.2">
      <c r="A170" s="27">
        <v>44097</v>
      </c>
      <c r="E170" s="11">
        <f t="shared" si="5"/>
        <v>167</v>
      </c>
      <c r="F170" s="7">
        <f t="shared" si="6"/>
        <v>503098.56003668002</v>
      </c>
    </row>
    <row r="171" spans="1:6" x14ac:dyDescent="0.2">
      <c r="A171" s="27">
        <v>44098</v>
      </c>
      <c r="E171" s="11">
        <f t="shared" si="5"/>
        <v>168</v>
      </c>
      <c r="F171" s="7">
        <f t="shared" si="6"/>
        <v>503489.00812192907</v>
      </c>
    </row>
    <row r="172" spans="1:6" x14ac:dyDescent="0.2">
      <c r="A172" s="27">
        <v>44099</v>
      </c>
      <c r="E172" s="11">
        <f t="shared" si="5"/>
        <v>169</v>
      </c>
      <c r="F172" s="7">
        <f t="shared" si="6"/>
        <v>503845.4456901775</v>
      </c>
    </row>
    <row r="173" spans="1:6" x14ac:dyDescent="0.2">
      <c r="A173" s="27">
        <v>44100</v>
      </c>
      <c r="E173" s="11">
        <f t="shared" si="5"/>
        <v>170</v>
      </c>
      <c r="F173" s="7">
        <f t="shared" si="6"/>
        <v>504170.79288984212</v>
      </c>
    </row>
    <row r="174" spans="1:6" x14ac:dyDescent="0.2">
      <c r="A174" s="27">
        <v>44101</v>
      </c>
      <c r="E174" s="11">
        <f t="shared" si="5"/>
        <v>171</v>
      </c>
      <c r="F174" s="7">
        <f t="shared" si="6"/>
        <v>504467.72627850133</v>
      </c>
    </row>
    <row r="175" spans="1:6" x14ac:dyDescent="0.2">
      <c r="A175" s="27">
        <v>44102</v>
      </c>
      <c r="E175" s="11">
        <f t="shared" si="5"/>
        <v>172</v>
      </c>
      <c r="F175" s="7">
        <f t="shared" si="6"/>
        <v>504738.69793504791</v>
      </c>
    </row>
    <row r="176" spans="1:6" x14ac:dyDescent="0.2">
      <c r="A176" s="27">
        <v>44103</v>
      </c>
      <c r="E176" s="11">
        <f t="shared" si="5"/>
        <v>173</v>
      </c>
      <c r="F176" s="7">
        <f t="shared" si="6"/>
        <v>504985.95328014879</v>
      </c>
    </row>
    <row r="177" spans="1:6" x14ac:dyDescent="0.2">
      <c r="A177" s="27">
        <v>44104</v>
      </c>
      <c r="E177" s="11">
        <f t="shared" si="5"/>
        <v>174</v>
      </c>
      <c r="F177" s="7">
        <f t="shared" si="6"/>
        <v>505211.54765488813</v>
      </c>
    </row>
    <row r="178" spans="1:6" x14ac:dyDescent="0.2">
      <c r="A178" s="27"/>
      <c r="E178" s="11"/>
    </row>
    <row r="179" spans="1:6" x14ac:dyDescent="0.2">
      <c r="A179" s="27"/>
      <c r="E179" s="11"/>
    </row>
    <row r="180" spans="1:6" x14ac:dyDescent="0.2">
      <c r="A180" s="27"/>
      <c r="E180" s="11"/>
    </row>
    <row r="181" spans="1:6" x14ac:dyDescent="0.2">
      <c r="A181" s="27"/>
      <c r="E181" s="11"/>
    </row>
    <row r="182" spans="1:6" x14ac:dyDescent="0.2">
      <c r="A182" s="27"/>
      <c r="E182" s="11"/>
    </row>
    <row r="183" spans="1:6" x14ac:dyDescent="0.2">
      <c r="A183" s="27"/>
      <c r="E183" s="11"/>
    </row>
    <row r="184" spans="1:6" x14ac:dyDescent="0.2">
      <c r="A184" s="27"/>
      <c r="E184" s="11"/>
    </row>
    <row r="185" spans="1:6" x14ac:dyDescent="0.2">
      <c r="A185" s="27"/>
      <c r="E185" s="11"/>
    </row>
    <row r="186" spans="1:6" x14ac:dyDescent="0.2">
      <c r="A186" s="27"/>
      <c r="E186" s="11"/>
    </row>
    <row r="187" spans="1:6" x14ac:dyDescent="0.2">
      <c r="A187" s="27"/>
      <c r="E187" s="11"/>
    </row>
    <row r="188" spans="1:6" x14ac:dyDescent="0.2">
      <c r="A188" s="27"/>
      <c r="E188" s="11"/>
    </row>
    <row r="189" spans="1:6" x14ac:dyDescent="0.2">
      <c r="A189" s="27"/>
      <c r="E189" s="11"/>
    </row>
    <row r="190" spans="1:6" x14ac:dyDescent="0.2">
      <c r="A190" s="27"/>
      <c r="E190" s="11"/>
    </row>
    <row r="191" spans="1:6" x14ac:dyDescent="0.2">
      <c r="A191" s="27"/>
      <c r="E191" s="11"/>
    </row>
    <row r="192" spans="1:6" x14ac:dyDescent="0.2">
      <c r="A192" s="27"/>
      <c r="E192" s="11"/>
    </row>
    <row r="193" spans="1:5" x14ac:dyDescent="0.2">
      <c r="A193" s="27"/>
      <c r="E193" s="11"/>
    </row>
    <row r="194" spans="1:5" x14ac:dyDescent="0.2">
      <c r="A194" s="27"/>
      <c r="E194" s="11"/>
    </row>
    <row r="195" spans="1:5" x14ac:dyDescent="0.2">
      <c r="A195" s="27"/>
      <c r="E195" s="11"/>
    </row>
    <row r="196" spans="1:5" x14ac:dyDescent="0.2">
      <c r="A196" s="27"/>
      <c r="E196" s="11"/>
    </row>
    <row r="197" spans="1:5" x14ac:dyDescent="0.2">
      <c r="A197" s="27"/>
      <c r="E197" s="11"/>
    </row>
    <row r="198" spans="1:5" x14ac:dyDescent="0.2">
      <c r="A198" s="27"/>
      <c r="E198" s="11"/>
    </row>
    <row r="199" spans="1:5" x14ac:dyDescent="0.2">
      <c r="A199" s="27"/>
      <c r="E199" s="11"/>
    </row>
    <row r="200" spans="1:5" x14ac:dyDescent="0.2">
      <c r="A200" s="27"/>
      <c r="E200" s="11"/>
    </row>
    <row r="201" spans="1:5" x14ac:dyDescent="0.2">
      <c r="A201" s="27"/>
      <c r="E201" s="11"/>
    </row>
    <row r="202" spans="1:5" x14ac:dyDescent="0.2">
      <c r="A202" s="27"/>
      <c r="E202" s="11"/>
    </row>
    <row r="203" spans="1:5" x14ac:dyDescent="0.2">
      <c r="A203" s="27"/>
      <c r="E203" s="11"/>
    </row>
    <row r="204" spans="1:5" x14ac:dyDescent="0.2">
      <c r="A204" s="27"/>
      <c r="E204" s="11"/>
    </row>
    <row r="205" spans="1:5" x14ac:dyDescent="0.2">
      <c r="A205" s="27"/>
      <c r="E205" s="11"/>
    </row>
    <row r="206" spans="1:5" x14ac:dyDescent="0.2">
      <c r="A206" s="27"/>
      <c r="E206" s="11"/>
    </row>
    <row r="207" spans="1:5" x14ac:dyDescent="0.2">
      <c r="A207" s="27"/>
      <c r="E207" s="11"/>
    </row>
    <row r="208" spans="1:5" x14ac:dyDescent="0.2">
      <c r="A208" s="27"/>
      <c r="E208" s="11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M-A-M-J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</dc:creator>
  <cp:lastModifiedBy>Samuel Campos</cp:lastModifiedBy>
  <dcterms:created xsi:type="dcterms:W3CDTF">2020-05-21T19:26:33Z</dcterms:created>
  <dcterms:modified xsi:type="dcterms:W3CDTF">2020-08-19T22:04:14Z</dcterms:modified>
</cp:coreProperties>
</file>